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530" windowWidth="11940" windowHeight="4875"/>
  </bookViews>
  <sheets>
    <sheet name="Rutometro" sheetId="14" r:id="rId1"/>
  </sheets>
  <calcPr calcId="125725"/>
</workbook>
</file>

<file path=xl/calcChain.xml><?xml version="1.0" encoding="utf-8"?>
<calcChain xmlns="http://schemas.openxmlformats.org/spreadsheetml/2006/main">
  <c r="P10" i="14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O20"/>
  <c r="N20"/>
  <c r="O19"/>
  <c r="N19"/>
  <c r="O18"/>
  <c r="N18"/>
  <c r="O17"/>
  <c r="N17"/>
  <c r="O16"/>
  <c r="N16"/>
  <c r="O15"/>
  <c r="N15"/>
  <c r="O14"/>
  <c r="O11"/>
  <c r="N11"/>
  <c r="F21" s="1"/>
  <c r="P9"/>
  <c r="Q9"/>
  <c r="H10"/>
  <c r="I10" s="1"/>
  <c r="J10" s="1"/>
  <c r="K10" s="1"/>
  <c r="O10"/>
  <c r="Q10"/>
  <c r="O21" l="1"/>
  <c r="Q21"/>
  <c r="P21"/>
  <c r="F22"/>
  <c r="G21"/>
  <c r="H21"/>
  <c r="I21" s="1"/>
  <c r="J21" s="1"/>
  <c r="K21" s="1"/>
  <c r="N21"/>
  <c r="N22"/>
  <c r="O13"/>
  <c r="N14"/>
  <c r="N13"/>
  <c r="O12"/>
  <c r="N12"/>
  <c r="L10"/>
  <c r="M10" s="1"/>
  <c r="L21"/>
  <c r="M21" s="1"/>
  <c r="F23" l="1"/>
  <c r="P22"/>
  <c r="Q22"/>
  <c r="O22"/>
  <c r="F24" l="1"/>
  <c r="Q23"/>
  <c r="N23"/>
  <c r="O23"/>
  <c r="P23"/>
  <c r="F25" l="1"/>
  <c r="N24"/>
  <c r="P24"/>
  <c r="Q24"/>
  <c r="O24"/>
  <c r="F26" l="1"/>
  <c r="Q25"/>
  <c r="N25"/>
  <c r="O25"/>
  <c r="P25"/>
  <c r="F27" l="1"/>
  <c r="P26"/>
  <c r="N26"/>
  <c r="G26"/>
  <c r="Q26"/>
  <c r="H26"/>
  <c r="O26"/>
  <c r="F28" l="1"/>
  <c r="O27"/>
  <c r="N27"/>
  <c r="P27"/>
  <c r="Q27"/>
  <c r="I26"/>
  <c r="J26" s="1"/>
  <c r="K26" s="1"/>
  <c r="L26"/>
  <c r="M26" s="1"/>
  <c r="F29" l="1"/>
  <c r="Q28"/>
  <c r="P28"/>
  <c r="O28"/>
  <c r="N28"/>
  <c r="F30" l="1"/>
  <c r="Q29"/>
  <c r="P29"/>
  <c r="O29"/>
  <c r="N29"/>
  <c r="P30" l="1"/>
  <c r="O30"/>
  <c r="N30"/>
  <c r="Q30"/>
</calcChain>
</file>

<file path=xl/comments1.xml><?xml version="1.0" encoding="utf-8"?>
<comments xmlns="http://schemas.openxmlformats.org/spreadsheetml/2006/main">
  <authors>
    <author>Colossus User</author>
  </authors>
  <commentList>
    <comment ref="F31" authorId="0">
      <text>
        <r>
          <rPr>
            <b/>
            <sz val="8"/>
            <color indexed="81"/>
            <rFont val="Tahoma"/>
            <family val="2"/>
          </rPr>
          <t>Colossus User:</t>
        </r>
        <r>
          <rPr>
            <sz val="8"/>
            <color indexed="81"/>
            <rFont val="Tahoma"/>
            <family val="2"/>
          </rPr>
          <t xml:space="preserve">
KILÓMETRO TOTAL</t>
        </r>
      </text>
    </comment>
    <comment ref="P32" authorId="0">
      <text>
        <r>
          <rPr>
            <b/>
            <sz val="8"/>
            <color indexed="81"/>
            <rFont val="Tahoma"/>
            <family val="2"/>
          </rPr>
          <t>Colossus User:</t>
        </r>
        <r>
          <rPr>
            <sz val="8"/>
            <color indexed="81"/>
            <rFont val="Tahoma"/>
            <family val="2"/>
          </rPr>
          <t xml:space="preserve">
VELOCIDAD MÉDIA 1</t>
        </r>
      </text>
    </comment>
    <comment ref="Q32" authorId="0">
      <text>
        <r>
          <rPr>
            <b/>
            <sz val="8"/>
            <color indexed="81"/>
            <rFont val="Tahoma"/>
            <family val="2"/>
          </rPr>
          <t>Colossus User:</t>
        </r>
        <r>
          <rPr>
            <sz val="8"/>
            <color indexed="81"/>
            <rFont val="Tahoma"/>
            <family val="2"/>
          </rPr>
          <t xml:space="preserve">
VELOCIDAD MÉDIA 2</t>
        </r>
      </text>
    </comment>
    <comment ref="P33" authorId="0">
      <text>
        <r>
          <rPr>
            <b/>
            <sz val="8"/>
            <color indexed="81"/>
            <rFont val="Tahoma"/>
            <family val="2"/>
          </rPr>
          <t>Colossus User:</t>
        </r>
        <r>
          <rPr>
            <sz val="8"/>
            <color indexed="81"/>
            <rFont val="Tahoma"/>
            <family val="2"/>
          </rPr>
          <t xml:space="preserve">
HORARIO DE SALIDA</t>
        </r>
      </text>
    </comment>
  </commentList>
</comments>
</file>

<file path=xl/sharedStrings.xml><?xml version="1.0" encoding="utf-8"?>
<sst xmlns="http://schemas.openxmlformats.org/spreadsheetml/2006/main" count="46" uniqueCount="35">
  <si>
    <t>Resta</t>
  </si>
  <si>
    <t>Velocitat mitjana</t>
  </si>
  <si>
    <t>Hora de partida</t>
  </si>
  <si>
    <t>Km par.</t>
  </si>
  <si>
    <t>Km falt.</t>
  </si>
  <si>
    <t>Km.Total</t>
  </si>
  <si>
    <t>Km. total</t>
  </si>
  <si>
    <t>Itinerari</t>
  </si>
  <si>
    <t>NOM DE LA PROVA</t>
  </si>
  <si>
    <t>DATA</t>
  </si>
  <si>
    <t>INSCRIPCIONS</t>
  </si>
  <si>
    <t>HORA DE SORTIDA</t>
  </si>
  <si>
    <t>CLUB ORGANITZADOR</t>
  </si>
  <si>
    <t>PK salida</t>
  </si>
  <si>
    <t>PK entrada</t>
  </si>
  <si>
    <t>Nº Ctra.</t>
  </si>
  <si>
    <t>LLOC DE CELEBRACIÓ</t>
  </si>
  <si>
    <t>CAMPOS</t>
  </si>
  <si>
    <t>UC BLAHI</t>
  </si>
  <si>
    <t>urbà</t>
  </si>
  <si>
    <t>Inici cursa des de Campos al carrer Ronda Estació cap a carrer Jaume II, gir esquerra direcció Sa Ràpita</t>
  </si>
  <si>
    <t>Rotonda amb ma 6040 gir esquerra per ma 6040</t>
  </si>
  <si>
    <t>Creuer amb ma 19, gir esquerra per ma 19</t>
  </si>
  <si>
    <t>Rotonda amb ma 6014 recte per 6030</t>
  </si>
  <si>
    <t>Rotonda entrada Sa Ràpita, Recte per ma 6021</t>
  </si>
  <si>
    <t xml:space="preserve">rotonda amb ma 6030, recte per ma 6014 </t>
  </si>
  <si>
    <t>Gir esquerra per Ma 6030 direcció Sa Ràpita</t>
  </si>
  <si>
    <t>PLAÇA ESTACIÓ</t>
  </si>
  <si>
    <r>
      <t>Travessia de Campos per Ronda Sa Pista, Ronda Estació (</t>
    </r>
    <r>
      <rPr>
        <sz val="8"/>
        <color indexed="10"/>
        <rFont val="Arial"/>
        <family val="2"/>
      </rPr>
      <t>Meta</t>
    </r>
    <r>
      <rPr>
        <sz val="8"/>
        <rFont val="Arial"/>
        <family val="2"/>
      </rPr>
      <t>)</t>
    </r>
  </si>
  <si>
    <t>Pas per s'Estanyol gir dreta per ma 6015 direcció Llucmajor</t>
  </si>
  <si>
    <t>Pas per Sà Ràpita</t>
  </si>
  <si>
    <r>
      <t>Travessia de Campos per Ronda Sa Pista, Ronda Estació (</t>
    </r>
    <r>
      <rPr>
        <sz val="8"/>
        <color indexed="10"/>
        <rFont val="Arial"/>
        <family val="2"/>
      </rPr>
      <t>Meta Volant</t>
    </r>
    <r>
      <rPr>
        <sz val="8"/>
        <rFont val="Arial"/>
        <family val="2"/>
      </rPr>
      <t>) i Jaume II</t>
    </r>
  </si>
  <si>
    <r>
      <t>Gir dreta per ma 6014 (</t>
    </r>
    <r>
      <rPr>
        <sz val="8"/>
        <color indexed="10"/>
        <rFont val="Arial"/>
        <family val="2"/>
      </rPr>
      <t>Premi Muntanya 3ª Creuer Pressos</t>
    </r>
    <r>
      <rPr>
        <sz val="8"/>
        <rFont val="Arial"/>
        <family val="2"/>
      </rPr>
      <t>)</t>
    </r>
  </si>
  <si>
    <t>3 DIES MALLORCA ETAPA CAMPOS</t>
  </si>
  <si>
    <t>13 de ABRIL</t>
  </si>
</sst>
</file>

<file path=xl/styles.xml><?xml version="1.0" encoding="utf-8"?>
<styleSheet xmlns="http://schemas.openxmlformats.org/spreadsheetml/2006/main">
  <numFmts count="2">
    <numFmt numFmtId="164" formatCode="0\ &quot;Km/h&quot;"/>
    <numFmt numFmtId="165" formatCode="h:mm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1" xfId="0" applyNumberFormat="1" applyBorder="1"/>
    <xf numFmtId="20" fontId="0" fillId="0" borderId="1" xfId="0" applyNumberFormat="1" applyBorder="1"/>
    <xf numFmtId="0" fontId="2" fillId="0" borderId="1" xfId="0" applyFont="1" applyBorder="1" applyAlignment="1">
      <alignment horizontal="center"/>
    </xf>
    <xf numFmtId="20" fontId="0" fillId="0" borderId="0" xfId="0" applyNumberFormat="1" applyBorder="1" applyAlignment="1">
      <alignment horizontal="center" vertical="center"/>
    </xf>
    <xf numFmtId="20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20" fontId="0" fillId="0" borderId="0" xfId="0" applyNumberFormat="1" applyBorder="1"/>
    <xf numFmtId="0" fontId="1" fillId="0" borderId="2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3" fillId="0" borderId="3" xfId="0" applyFont="1" applyBorder="1"/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0" fontId="0" fillId="0" borderId="0" xfId="0" applyNumberFormat="1"/>
    <xf numFmtId="0" fontId="4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center" vertical="center" wrapText="1"/>
    </xf>
    <xf numFmtId="20" fontId="7" fillId="0" borderId="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0" xfId="0" applyFont="1" applyBorder="1" applyAlignment="1">
      <alignment horizontal="left" vertical="top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14" fontId="0" fillId="0" borderId="0" xfId="0" applyNumberForma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0</xdr:row>
      <xdr:rowOff>0</xdr:rowOff>
    </xdr:from>
    <xdr:to>
      <xdr:col>15</xdr:col>
      <xdr:colOff>85725</xdr:colOff>
      <xdr:row>1</xdr:row>
      <xdr:rowOff>38100</xdr:rowOff>
    </xdr:to>
    <xdr:sp macro="" textlink="">
      <xdr:nvSpPr>
        <xdr:cNvPr id="15376" name="Text Box 1"/>
        <xdr:cNvSpPr txBox="1">
          <a:spLocks noChangeArrowheads="1"/>
        </xdr:cNvSpPr>
      </xdr:nvSpPr>
      <xdr:spPr bwMode="auto">
        <a:xfrm>
          <a:off x="557212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F34"/>
  <sheetViews>
    <sheetView tabSelected="1" workbookViewId="0">
      <selection activeCell="S27" sqref="S27"/>
    </sheetView>
  </sheetViews>
  <sheetFormatPr baseColWidth="10" defaultRowHeight="12.75"/>
  <cols>
    <col min="1" max="1" width="47.140625" customWidth="1"/>
    <col min="2" max="2" width="0.140625" hidden="1" customWidth="1"/>
    <col min="3" max="3" width="6.5703125" customWidth="1"/>
    <col min="4" max="4" width="6" customWidth="1"/>
    <col min="5" max="6" width="6.140625" customWidth="1"/>
    <col min="7" max="7" width="5.85546875" hidden="1" customWidth="1"/>
    <col min="8" max="11" width="11.42578125" style="1" hidden="1" customWidth="1"/>
    <col min="12" max="13" width="11.42578125" hidden="1" customWidth="1"/>
    <col min="14" max="14" width="6.140625" customWidth="1"/>
    <col min="15" max="15" width="5.28515625" customWidth="1"/>
    <col min="16" max="17" width="7.42578125" customWidth="1"/>
    <col min="18" max="18" width="14.140625" style="8" customWidth="1"/>
    <col min="19" max="19" width="12.42578125" style="8" customWidth="1"/>
    <col min="20" max="32" width="11.42578125" style="8"/>
  </cols>
  <sheetData>
    <row r="2" spans="1:32" ht="25.5" customHeight="1">
      <c r="A2" s="29" t="s">
        <v>8</v>
      </c>
      <c r="C2" s="57" t="s">
        <v>33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32">
      <c r="A3" s="29" t="s">
        <v>16</v>
      </c>
      <c r="C3" t="s">
        <v>17</v>
      </c>
    </row>
    <row r="4" spans="1:32">
      <c r="A4" s="29" t="s">
        <v>9</v>
      </c>
      <c r="C4" s="55" t="s">
        <v>34</v>
      </c>
      <c r="D4" s="56"/>
    </row>
    <row r="5" spans="1:32">
      <c r="A5" s="29" t="s">
        <v>10</v>
      </c>
      <c r="C5" t="s">
        <v>27</v>
      </c>
    </row>
    <row r="6" spans="1:32">
      <c r="A6" s="29" t="s">
        <v>11</v>
      </c>
      <c r="C6" s="36">
        <v>0.70833333333333337</v>
      </c>
    </row>
    <row r="7" spans="1:32">
      <c r="A7" s="29" t="s">
        <v>12</v>
      </c>
      <c r="C7" t="s">
        <v>18</v>
      </c>
    </row>
    <row r="9" spans="1:32" ht="24" customHeight="1">
      <c r="A9" s="28" t="s">
        <v>7</v>
      </c>
      <c r="B9" s="26"/>
      <c r="C9" s="33" t="s">
        <v>15</v>
      </c>
      <c r="D9" s="33" t="s">
        <v>14</v>
      </c>
      <c r="E9" s="33" t="s">
        <v>13</v>
      </c>
      <c r="F9" s="32" t="s">
        <v>6</v>
      </c>
      <c r="G9" s="33" t="s">
        <v>0</v>
      </c>
      <c r="H9" s="34"/>
      <c r="I9" s="34"/>
      <c r="J9" s="34"/>
      <c r="K9" s="34"/>
      <c r="L9" s="33"/>
      <c r="M9" s="33"/>
      <c r="N9" s="32" t="s">
        <v>3</v>
      </c>
      <c r="O9" s="32" t="s">
        <v>4</v>
      </c>
      <c r="P9" s="35">
        <f>P32</f>
        <v>40</v>
      </c>
      <c r="Q9" s="41">
        <f>Q32</f>
        <v>42</v>
      </c>
      <c r="R9" s="7"/>
    </row>
    <row r="10" spans="1:32" ht="15" customHeight="1">
      <c r="A10" s="38" t="s">
        <v>20</v>
      </c>
      <c r="B10" s="11">
        <v>0</v>
      </c>
      <c r="C10" s="37" t="s">
        <v>19</v>
      </c>
      <c r="D10" s="11"/>
      <c r="E10" s="11"/>
      <c r="F10" s="31">
        <v>0</v>
      </c>
      <c r="G10" s="12">
        <v>72</v>
      </c>
      <c r="H10" s="13">
        <f>F10/30</f>
        <v>0</v>
      </c>
      <c r="I10" s="13">
        <f>H10*60</f>
        <v>0</v>
      </c>
      <c r="J10" s="13">
        <f>900+I10</f>
        <v>900</v>
      </c>
      <c r="K10" s="13">
        <f>J10/60</f>
        <v>15</v>
      </c>
      <c r="L10" s="12">
        <f>H10/24</f>
        <v>0</v>
      </c>
      <c r="M10" s="14">
        <f>L10</f>
        <v>0</v>
      </c>
      <c r="N10" s="31">
        <v>0</v>
      </c>
      <c r="O10" s="13">
        <f t="shared" ref="O10:O20" si="0">$F$31-F10</f>
        <v>73</v>
      </c>
      <c r="P10" s="14">
        <f>($P$33*24+$F10/P$32)/24</f>
        <v>0.70833333333333337</v>
      </c>
      <c r="Q10" s="42">
        <f>($P$33*24+$F10/Q$32)/24</f>
        <v>0.70833333333333337</v>
      </c>
      <c r="R10" s="6"/>
    </row>
    <row r="11" spans="1:32" ht="15" customHeight="1">
      <c r="A11" s="27" t="s">
        <v>26</v>
      </c>
      <c r="B11" s="15"/>
      <c r="C11" s="15">
        <v>6030</v>
      </c>
      <c r="D11" s="15">
        <v>0</v>
      </c>
      <c r="E11" s="15">
        <v>5.5</v>
      </c>
      <c r="F11" s="24">
        <v>0.5</v>
      </c>
      <c r="G11" s="16"/>
      <c r="H11" s="17"/>
      <c r="I11" s="17"/>
      <c r="J11" s="17"/>
      <c r="K11" s="17"/>
      <c r="L11" s="16"/>
      <c r="M11" s="18"/>
      <c r="N11" s="24">
        <f>F11-F2</f>
        <v>0.5</v>
      </c>
      <c r="O11" s="17">
        <f t="shared" si="0"/>
        <v>72.5</v>
      </c>
      <c r="P11" s="14">
        <f>($P$33*24+$F11/P$32)/24</f>
        <v>0.70885416666666667</v>
      </c>
      <c r="Q11" s="42">
        <f>($P$33*24+$F11/Q$32)/24</f>
        <v>0.70882936507936511</v>
      </c>
      <c r="R11" s="6"/>
    </row>
    <row r="12" spans="1:32" ht="15" customHeight="1">
      <c r="A12" s="27" t="s">
        <v>23</v>
      </c>
      <c r="B12" s="15"/>
      <c r="C12" s="15">
        <v>6030</v>
      </c>
      <c r="D12" s="15">
        <v>5.5</v>
      </c>
      <c r="E12" s="15">
        <v>9</v>
      </c>
      <c r="F12" s="24">
        <v>5</v>
      </c>
      <c r="G12" s="24"/>
      <c r="H12" s="25"/>
      <c r="I12" s="25"/>
      <c r="J12" s="25"/>
      <c r="K12" s="25"/>
      <c r="L12" s="24"/>
      <c r="M12" s="24"/>
      <c r="N12" s="24">
        <f t="shared" ref="N12:N16" si="1">F12-F11</f>
        <v>4.5</v>
      </c>
      <c r="O12" s="17">
        <f t="shared" si="0"/>
        <v>68</v>
      </c>
      <c r="P12" s="14">
        <f>($P$33*24+$F12/P$32)/24</f>
        <v>0.71354166666666663</v>
      </c>
      <c r="Q12" s="42">
        <f>($P$33*24+$F12/Q$32)/24</f>
        <v>0.71329365079365081</v>
      </c>
      <c r="R12" s="45"/>
      <c r="S12" s="46"/>
      <c r="T12" s="46"/>
      <c r="U12" s="47"/>
      <c r="V12" s="47"/>
      <c r="W12" s="48"/>
      <c r="X12" s="48"/>
      <c r="Y12" s="48"/>
      <c r="Z12" s="48"/>
      <c r="AA12" s="47"/>
      <c r="AB12" s="47"/>
      <c r="AC12" s="47"/>
      <c r="AD12" s="49"/>
      <c r="AE12" s="50"/>
      <c r="AF12" s="50"/>
    </row>
    <row r="13" spans="1:32" ht="15" customHeight="1">
      <c r="A13" s="27" t="s">
        <v>24</v>
      </c>
      <c r="B13" s="15"/>
      <c r="C13" s="15">
        <v>6021</v>
      </c>
      <c r="D13" s="15">
        <v>3</v>
      </c>
      <c r="E13" s="15">
        <v>0</v>
      </c>
      <c r="F13" s="24">
        <v>10</v>
      </c>
      <c r="G13" s="24"/>
      <c r="H13" s="25"/>
      <c r="I13" s="25"/>
      <c r="J13" s="25"/>
      <c r="K13" s="25"/>
      <c r="L13" s="24"/>
      <c r="M13" s="24"/>
      <c r="N13" s="24">
        <f t="shared" si="1"/>
        <v>5</v>
      </c>
      <c r="O13" s="17">
        <f t="shared" si="0"/>
        <v>63</v>
      </c>
      <c r="P13" s="14">
        <f>($P$33*24+$F13/P$32)/24</f>
        <v>0.71875</v>
      </c>
      <c r="Q13" s="42">
        <f>($P$33*24+$F13/Q$32)/24</f>
        <v>0.71825396825396826</v>
      </c>
      <c r="R13" s="45"/>
      <c r="S13" s="46"/>
      <c r="T13" s="46"/>
      <c r="U13" s="47"/>
      <c r="V13" s="47"/>
      <c r="W13" s="48"/>
      <c r="X13" s="48"/>
      <c r="Y13" s="48"/>
      <c r="Z13" s="48"/>
      <c r="AA13" s="47"/>
      <c r="AB13" s="47"/>
      <c r="AC13" s="47"/>
      <c r="AD13" s="49"/>
      <c r="AE13" s="50"/>
      <c r="AF13" s="50"/>
    </row>
    <row r="14" spans="1:32" ht="15" customHeight="1">
      <c r="A14" s="27" t="s">
        <v>30</v>
      </c>
      <c r="B14" s="15"/>
      <c r="C14" s="15">
        <v>6021</v>
      </c>
      <c r="D14" s="15">
        <v>3</v>
      </c>
      <c r="E14" s="15">
        <v>0</v>
      </c>
      <c r="F14" s="24">
        <v>11</v>
      </c>
      <c r="G14" s="24"/>
      <c r="H14" s="25"/>
      <c r="I14" s="25"/>
      <c r="J14" s="25"/>
      <c r="K14" s="25"/>
      <c r="L14" s="24"/>
      <c r="M14" s="24"/>
      <c r="N14" s="24">
        <f t="shared" si="1"/>
        <v>1</v>
      </c>
      <c r="O14" s="17">
        <f t="shared" si="0"/>
        <v>62</v>
      </c>
      <c r="P14" s="14">
        <f>($P$33*24+$F14/P$32)/24</f>
        <v>0.71979166666666661</v>
      </c>
      <c r="Q14" s="42">
        <f>($P$33*24+$F14/Q$32)/24</f>
        <v>0.71924603174603174</v>
      </c>
      <c r="R14" s="45"/>
      <c r="S14" s="46"/>
      <c r="T14" s="46"/>
      <c r="U14" s="47"/>
      <c r="V14" s="47"/>
      <c r="W14" s="48"/>
      <c r="X14" s="48"/>
      <c r="Y14" s="48"/>
      <c r="Z14" s="48"/>
      <c r="AA14" s="47"/>
      <c r="AB14" s="47"/>
      <c r="AC14" s="47"/>
      <c r="AD14" s="49"/>
      <c r="AE14" s="50"/>
      <c r="AF14" s="50"/>
    </row>
    <row r="15" spans="1:32" ht="15" customHeight="1">
      <c r="A15" s="27" t="s">
        <v>29</v>
      </c>
      <c r="B15" s="15"/>
      <c r="C15" s="15">
        <v>6015</v>
      </c>
      <c r="D15" s="15">
        <v>14</v>
      </c>
      <c r="E15" s="15">
        <v>9</v>
      </c>
      <c r="F15" s="24">
        <v>13</v>
      </c>
      <c r="G15" s="24"/>
      <c r="H15" s="25"/>
      <c r="I15" s="25"/>
      <c r="J15" s="25"/>
      <c r="K15" s="25"/>
      <c r="L15" s="24"/>
      <c r="M15" s="24"/>
      <c r="N15" s="24">
        <f t="shared" si="1"/>
        <v>2</v>
      </c>
      <c r="O15" s="17">
        <f t="shared" si="0"/>
        <v>60</v>
      </c>
      <c r="P15" s="14">
        <f>($P$33*24+$F15/P$32)/24</f>
        <v>0.72187499999999993</v>
      </c>
      <c r="Q15" s="42">
        <f>($P$33*24+$F15/Q$32)/24</f>
        <v>0.72123015873015872</v>
      </c>
      <c r="R15" s="45"/>
      <c r="S15" s="46"/>
      <c r="T15" s="46"/>
      <c r="U15" s="47"/>
      <c r="V15" s="47"/>
      <c r="W15" s="48"/>
      <c r="X15" s="48"/>
      <c r="Y15" s="48"/>
      <c r="Z15" s="48"/>
      <c r="AA15" s="47"/>
      <c r="AB15" s="47"/>
      <c r="AC15" s="47"/>
      <c r="AD15" s="49"/>
      <c r="AE15" s="50"/>
      <c r="AF15" s="50"/>
    </row>
    <row r="16" spans="1:32" ht="15" customHeight="1">
      <c r="A16" s="30" t="s">
        <v>32</v>
      </c>
      <c r="B16" s="15"/>
      <c r="C16" s="15">
        <v>6014</v>
      </c>
      <c r="D16" s="15"/>
      <c r="E16" s="15"/>
      <c r="F16" s="24">
        <v>18</v>
      </c>
      <c r="G16" s="24"/>
      <c r="H16" s="25"/>
      <c r="I16" s="25"/>
      <c r="J16" s="25"/>
      <c r="K16" s="25"/>
      <c r="L16" s="24"/>
      <c r="M16" s="24"/>
      <c r="N16" s="24">
        <f t="shared" si="1"/>
        <v>5</v>
      </c>
      <c r="O16" s="17">
        <f t="shared" si="0"/>
        <v>55</v>
      </c>
      <c r="P16" s="14">
        <f>($P$33*24+$F16/P$32)/24</f>
        <v>0.7270833333333333</v>
      </c>
      <c r="Q16" s="42">
        <f>($P$33*24+$F16/Q$32)/24</f>
        <v>0.72619047619047616</v>
      </c>
      <c r="R16" s="51"/>
      <c r="S16" s="46"/>
      <c r="T16" s="46"/>
      <c r="U16" s="47"/>
      <c r="V16" s="47"/>
      <c r="W16" s="48"/>
      <c r="X16" s="48"/>
      <c r="Y16" s="48"/>
      <c r="Z16" s="48"/>
      <c r="AA16" s="47"/>
      <c r="AB16" s="47"/>
      <c r="AC16" s="47"/>
      <c r="AD16" s="49"/>
      <c r="AE16" s="50"/>
      <c r="AF16" s="50"/>
    </row>
    <row r="17" spans="1:32" ht="15" customHeight="1">
      <c r="A17" s="30" t="s">
        <v>25</v>
      </c>
      <c r="B17" s="15"/>
      <c r="C17" s="15">
        <v>6014</v>
      </c>
      <c r="D17" s="15"/>
      <c r="E17" s="15"/>
      <c r="F17" s="24">
        <v>25</v>
      </c>
      <c r="G17" s="24"/>
      <c r="H17" s="25"/>
      <c r="I17" s="25"/>
      <c r="J17" s="25"/>
      <c r="K17" s="25"/>
      <c r="L17" s="24"/>
      <c r="M17" s="24"/>
      <c r="N17" s="24">
        <f>F17-F16</f>
        <v>7</v>
      </c>
      <c r="O17" s="17">
        <f t="shared" si="0"/>
        <v>48</v>
      </c>
      <c r="P17" s="14">
        <f>($P$33*24+$F17/P$32)/24</f>
        <v>0.734375</v>
      </c>
      <c r="Q17" s="42">
        <f>($P$33*24+$F17/Q$32)/24</f>
        <v>0.73313492063492058</v>
      </c>
      <c r="R17" s="52"/>
      <c r="S17" s="46"/>
      <c r="T17" s="46"/>
      <c r="U17" s="47"/>
      <c r="V17" s="47"/>
      <c r="W17" s="48"/>
      <c r="X17" s="48"/>
      <c r="Y17" s="48"/>
      <c r="Z17" s="48"/>
      <c r="AA17" s="47"/>
      <c r="AB17" s="47"/>
      <c r="AC17" s="47"/>
      <c r="AD17" s="49"/>
      <c r="AE17" s="50"/>
      <c r="AF17" s="50"/>
    </row>
    <row r="18" spans="1:32" ht="15" customHeight="1">
      <c r="A18" s="27" t="s">
        <v>21</v>
      </c>
      <c r="B18" s="15"/>
      <c r="C18" s="15">
        <v>6040</v>
      </c>
      <c r="D18" s="15">
        <v>6.7</v>
      </c>
      <c r="E18" s="15">
        <v>0</v>
      </c>
      <c r="F18" s="24">
        <v>29</v>
      </c>
      <c r="G18" s="24"/>
      <c r="H18" s="25"/>
      <c r="I18" s="25"/>
      <c r="J18" s="25"/>
      <c r="K18" s="25"/>
      <c r="L18" s="24"/>
      <c r="M18" s="24"/>
      <c r="N18" s="24">
        <f t="shared" ref="N18:N20" si="2">F18-F17</f>
        <v>4</v>
      </c>
      <c r="O18" s="17">
        <f t="shared" si="0"/>
        <v>44</v>
      </c>
      <c r="P18" s="14">
        <f>($P$33*24+$F18/P$32)/24</f>
        <v>0.73854166666666676</v>
      </c>
      <c r="Q18" s="42">
        <f>($P$33*24+$F18/Q$32)/24</f>
        <v>0.73710317460317454</v>
      </c>
      <c r="R18" s="45"/>
      <c r="S18" s="46"/>
      <c r="T18" s="46"/>
      <c r="U18" s="47"/>
      <c r="V18" s="47"/>
      <c r="W18" s="48"/>
      <c r="X18" s="48"/>
      <c r="Y18" s="48"/>
      <c r="Z18" s="48"/>
      <c r="AA18" s="47"/>
      <c r="AB18" s="47"/>
      <c r="AC18" s="47"/>
      <c r="AD18" s="49"/>
      <c r="AE18" s="50"/>
      <c r="AF18" s="50"/>
    </row>
    <row r="19" spans="1:32">
      <c r="A19" s="39" t="s">
        <v>22</v>
      </c>
      <c r="B19" s="15"/>
      <c r="C19" s="15">
        <v>19</v>
      </c>
      <c r="D19" s="15">
        <v>38.200000000000003</v>
      </c>
      <c r="E19" s="15">
        <v>38.1</v>
      </c>
      <c r="F19" s="24">
        <v>35.700000000000003</v>
      </c>
      <c r="G19" s="24"/>
      <c r="H19" s="25"/>
      <c r="I19" s="25"/>
      <c r="J19" s="25"/>
      <c r="K19" s="25"/>
      <c r="L19" s="24"/>
      <c r="M19" s="24"/>
      <c r="N19" s="24">
        <f t="shared" si="2"/>
        <v>6.7000000000000028</v>
      </c>
      <c r="O19" s="17">
        <f t="shared" si="0"/>
        <v>37.299999999999997</v>
      </c>
      <c r="P19" s="14">
        <f>($P$33*24+$F19/P$32)/24</f>
        <v>0.7455208333333333</v>
      </c>
      <c r="Q19" s="42">
        <f>($P$33*24+$F19/Q$32)/24</f>
        <v>0.74375000000000002</v>
      </c>
      <c r="R19" s="53"/>
      <c r="S19" s="46"/>
      <c r="T19" s="46"/>
      <c r="U19" s="47"/>
      <c r="V19" s="47"/>
      <c r="W19" s="48"/>
      <c r="X19" s="48"/>
      <c r="Y19" s="48"/>
      <c r="Z19" s="48"/>
      <c r="AA19" s="47"/>
      <c r="AB19" s="47"/>
      <c r="AC19" s="47"/>
      <c r="AD19" s="49"/>
      <c r="AE19" s="50"/>
      <c r="AF19" s="50"/>
    </row>
    <row r="20" spans="1:32" ht="31.5" customHeight="1">
      <c r="A20" s="40" t="s">
        <v>31</v>
      </c>
      <c r="B20" s="15"/>
      <c r="C20" s="15" t="s">
        <v>19</v>
      </c>
      <c r="D20" s="15"/>
      <c r="E20" s="15"/>
      <c r="F20" s="24">
        <v>36.5</v>
      </c>
      <c r="G20" s="24"/>
      <c r="H20" s="25"/>
      <c r="I20" s="25"/>
      <c r="J20" s="25"/>
      <c r="K20" s="25"/>
      <c r="L20" s="24"/>
      <c r="M20" s="24"/>
      <c r="N20" s="24">
        <f t="shared" si="2"/>
        <v>0.79999999999999716</v>
      </c>
      <c r="O20" s="17">
        <f t="shared" si="0"/>
        <v>36.5</v>
      </c>
      <c r="P20" s="14">
        <f>($P$33*24+$F20/P$32)/24</f>
        <v>0.74635416666666676</v>
      </c>
      <c r="Q20" s="42">
        <f>($P$33*24+$F20/Q$32)/24</f>
        <v>0.74454365079365081</v>
      </c>
      <c r="R20" s="54"/>
      <c r="S20" s="46"/>
      <c r="T20" s="46"/>
      <c r="U20" s="47"/>
      <c r="V20" s="47"/>
      <c r="W20" s="48"/>
      <c r="X20" s="48"/>
      <c r="Y20" s="48"/>
      <c r="Z20" s="48"/>
      <c r="AA20" s="47"/>
      <c r="AB20" s="47"/>
      <c r="AC20" s="47"/>
      <c r="AD20" s="49"/>
      <c r="AE20" s="50"/>
      <c r="AF20" s="50"/>
    </row>
    <row r="21" spans="1:32">
      <c r="A21" s="27" t="s">
        <v>26</v>
      </c>
      <c r="B21" s="15"/>
      <c r="C21" s="15">
        <v>6030</v>
      </c>
      <c r="D21" s="15">
        <v>0</v>
      </c>
      <c r="E21" s="15">
        <v>5.5</v>
      </c>
      <c r="F21" s="24">
        <f>F20+N11</f>
        <v>37</v>
      </c>
      <c r="G21" s="16">
        <f>31-F21</f>
        <v>-6</v>
      </c>
      <c r="H21" s="17">
        <f>F21/30</f>
        <v>1.2333333333333334</v>
      </c>
      <c r="I21" s="17">
        <f>H21*60</f>
        <v>74</v>
      </c>
      <c r="J21" s="17">
        <f>900+I21</f>
        <v>974</v>
      </c>
      <c r="K21" s="17">
        <f>J21/60</f>
        <v>16.233333333333334</v>
      </c>
      <c r="L21" s="16">
        <f>H21/24</f>
        <v>5.1388888888888894E-2</v>
      </c>
      <c r="M21" s="18">
        <f>L21</f>
        <v>5.1388888888888894E-2</v>
      </c>
      <c r="N21" s="24">
        <f t="shared" ref="N21:N30" si="3">F21-F20</f>
        <v>0.5</v>
      </c>
      <c r="O21" s="17">
        <f>$F$31-F21</f>
        <v>36</v>
      </c>
      <c r="P21" s="14">
        <f>($P$33*24+$F21/P$32)/24</f>
        <v>0.74687500000000007</v>
      </c>
      <c r="Q21" s="42">
        <f>($P$33*24+$F21/Q$32)/24</f>
        <v>0.74503968253968245</v>
      </c>
      <c r="R21" s="9"/>
      <c r="S21" s="46"/>
    </row>
    <row r="22" spans="1:32">
      <c r="A22" s="27" t="s">
        <v>23</v>
      </c>
      <c r="B22" s="15"/>
      <c r="C22" s="15">
        <v>6030</v>
      </c>
      <c r="D22" s="15">
        <v>5.5</v>
      </c>
      <c r="E22" s="15">
        <v>9</v>
      </c>
      <c r="F22" s="24">
        <f t="shared" ref="F22:F30" si="4">F21+N12</f>
        <v>41.5</v>
      </c>
      <c r="G22" s="16"/>
      <c r="H22" s="17"/>
      <c r="I22" s="17"/>
      <c r="J22" s="17"/>
      <c r="K22" s="17"/>
      <c r="L22" s="16"/>
      <c r="M22" s="18"/>
      <c r="N22" s="24">
        <f t="shared" si="3"/>
        <v>4.5</v>
      </c>
      <c r="O22" s="17">
        <f>$F$31-F22</f>
        <v>31.5</v>
      </c>
      <c r="P22" s="14">
        <f>($P$33*24+$F22/P$32)/24</f>
        <v>0.75156250000000002</v>
      </c>
      <c r="Q22" s="42">
        <f>($P$33*24+$F22/Q$32)/24</f>
        <v>0.74950396825396826</v>
      </c>
      <c r="S22" s="46"/>
    </row>
    <row r="23" spans="1:32">
      <c r="A23" s="27" t="s">
        <v>24</v>
      </c>
      <c r="B23" s="15"/>
      <c r="C23" s="15">
        <v>6021</v>
      </c>
      <c r="D23" s="15">
        <v>3</v>
      </c>
      <c r="E23" s="15">
        <v>0</v>
      </c>
      <c r="F23" s="24">
        <f t="shared" si="4"/>
        <v>46.5</v>
      </c>
      <c r="G23" s="24"/>
      <c r="H23" s="25"/>
      <c r="I23" s="25"/>
      <c r="J23" s="25"/>
      <c r="K23" s="25"/>
      <c r="L23" s="24"/>
      <c r="M23" s="24"/>
      <c r="N23" s="24">
        <f t="shared" si="3"/>
        <v>5</v>
      </c>
      <c r="O23" s="17">
        <f>$F$31-F23</f>
        <v>26.5</v>
      </c>
      <c r="P23" s="14">
        <f>($P$33*24+$F23/P$32)/24</f>
        <v>0.75677083333333339</v>
      </c>
      <c r="Q23" s="42">
        <f>($P$33*24+$F23/Q$32)/24</f>
        <v>0.7544642857142857</v>
      </c>
      <c r="S23" s="46"/>
    </row>
    <row r="24" spans="1:32">
      <c r="A24" s="27" t="s">
        <v>30</v>
      </c>
      <c r="B24" s="15"/>
      <c r="C24" s="15">
        <v>6021</v>
      </c>
      <c r="D24" s="15">
        <v>3</v>
      </c>
      <c r="E24" s="15">
        <v>0</v>
      </c>
      <c r="F24" s="24">
        <f t="shared" si="4"/>
        <v>47.5</v>
      </c>
      <c r="G24" s="24"/>
      <c r="H24" s="25"/>
      <c r="I24" s="25"/>
      <c r="J24" s="25"/>
      <c r="K24" s="25"/>
      <c r="L24" s="24"/>
      <c r="M24" s="24"/>
      <c r="N24" s="24">
        <f t="shared" si="3"/>
        <v>1</v>
      </c>
      <c r="O24" s="17">
        <f>$F$31-F24</f>
        <v>25.5</v>
      </c>
      <c r="P24" s="14">
        <f>($P$33*24+$F24/P$32)/24</f>
        <v>0.7578125</v>
      </c>
      <c r="Q24" s="42">
        <f>($P$33*24+$F24/Q$32)/24</f>
        <v>0.75545634920634919</v>
      </c>
      <c r="S24" s="46"/>
    </row>
    <row r="25" spans="1:32">
      <c r="A25" s="27" t="s">
        <v>29</v>
      </c>
      <c r="B25" s="15"/>
      <c r="C25" s="15">
        <v>6015</v>
      </c>
      <c r="D25" s="15">
        <v>14</v>
      </c>
      <c r="E25" s="15">
        <v>9</v>
      </c>
      <c r="F25" s="24">
        <f t="shared" si="4"/>
        <v>49.5</v>
      </c>
      <c r="G25" s="16"/>
      <c r="H25" s="17"/>
      <c r="I25" s="17"/>
      <c r="J25" s="17"/>
      <c r="K25" s="17"/>
      <c r="L25" s="16"/>
      <c r="M25" s="18"/>
      <c r="N25" s="24">
        <f t="shared" si="3"/>
        <v>2</v>
      </c>
      <c r="O25" s="17">
        <f>$F$31-F25</f>
        <v>23.5</v>
      </c>
      <c r="P25" s="14">
        <f>($P$33*24+$F25/P$32)/24</f>
        <v>0.75989583333333333</v>
      </c>
      <c r="Q25" s="42">
        <f>($P$33*24+$F25/Q$32)/24</f>
        <v>0.75744047619047616</v>
      </c>
    </row>
    <row r="26" spans="1:32">
      <c r="A26" s="30" t="s">
        <v>32</v>
      </c>
      <c r="B26" s="15"/>
      <c r="C26" s="15">
        <v>6014</v>
      </c>
      <c r="D26" s="15"/>
      <c r="E26" s="15"/>
      <c r="F26" s="24">
        <f t="shared" si="4"/>
        <v>54.5</v>
      </c>
      <c r="G26" s="16">
        <f>31-F26</f>
        <v>-23.5</v>
      </c>
      <c r="H26" s="17">
        <f>F26/30</f>
        <v>1.8166666666666667</v>
      </c>
      <c r="I26" s="17">
        <f>H26*60</f>
        <v>109</v>
      </c>
      <c r="J26" s="17">
        <f>900+I26</f>
        <v>1009</v>
      </c>
      <c r="K26" s="17">
        <f>J26/60</f>
        <v>16.816666666666666</v>
      </c>
      <c r="L26" s="16">
        <f>H26/24</f>
        <v>7.5694444444444439E-2</v>
      </c>
      <c r="M26" s="18">
        <f>L26</f>
        <v>7.5694444444444439E-2</v>
      </c>
      <c r="N26" s="24">
        <f t="shared" si="3"/>
        <v>5</v>
      </c>
      <c r="O26" s="17">
        <f>$F$31-F26</f>
        <v>18.5</v>
      </c>
      <c r="P26" s="14">
        <f>($P$33*24+$F26/P$32)/24</f>
        <v>0.7651041666666667</v>
      </c>
      <c r="Q26" s="42">
        <f>($P$33*24+$F26/Q$32)/24</f>
        <v>0.76240079365079361</v>
      </c>
    </row>
    <row r="27" spans="1:32">
      <c r="A27" s="30" t="s">
        <v>25</v>
      </c>
      <c r="B27" s="15"/>
      <c r="C27" s="15">
        <v>6014</v>
      </c>
      <c r="D27" s="15"/>
      <c r="E27" s="15"/>
      <c r="F27" s="24">
        <f t="shared" si="4"/>
        <v>61.5</v>
      </c>
      <c r="G27" s="16"/>
      <c r="H27" s="17"/>
      <c r="I27" s="17"/>
      <c r="J27" s="17"/>
      <c r="K27" s="17"/>
      <c r="L27" s="16"/>
      <c r="M27" s="18"/>
      <c r="N27" s="24">
        <f t="shared" si="3"/>
        <v>7</v>
      </c>
      <c r="O27" s="17">
        <f>$F$31-F27</f>
        <v>11.5</v>
      </c>
      <c r="P27" s="14">
        <f>($P$33*24+$F27/P$32)/24</f>
        <v>0.77239583333333339</v>
      </c>
      <c r="Q27" s="42">
        <f>($P$33*24+$F27/Q$32)/24</f>
        <v>0.76934523809523814</v>
      </c>
    </row>
    <row r="28" spans="1:32">
      <c r="A28" s="27" t="s">
        <v>21</v>
      </c>
      <c r="B28" s="15"/>
      <c r="C28" s="15">
        <v>6040</v>
      </c>
      <c r="D28" s="15">
        <v>6.7</v>
      </c>
      <c r="E28" s="15">
        <v>0</v>
      </c>
      <c r="F28" s="24">
        <f t="shared" si="4"/>
        <v>65.5</v>
      </c>
      <c r="G28" s="24"/>
      <c r="H28" s="25"/>
      <c r="I28" s="25"/>
      <c r="J28" s="25"/>
      <c r="K28" s="25"/>
      <c r="L28" s="24"/>
      <c r="M28" s="24"/>
      <c r="N28" s="24">
        <f t="shared" si="3"/>
        <v>4</v>
      </c>
      <c r="O28" s="17">
        <f>$F$31-F28</f>
        <v>7.5</v>
      </c>
      <c r="P28" s="14">
        <f>($P$33*24+$F28/P$32)/24</f>
        <v>0.77656249999999993</v>
      </c>
      <c r="Q28" s="42">
        <f>($P$33*24+$F28/Q$32)/24</f>
        <v>0.77331349206349209</v>
      </c>
    </row>
    <row r="29" spans="1:32">
      <c r="A29" s="39" t="s">
        <v>22</v>
      </c>
      <c r="B29" s="15"/>
      <c r="C29" s="15">
        <v>19</v>
      </c>
      <c r="D29" s="15">
        <v>38.200000000000003</v>
      </c>
      <c r="E29" s="15">
        <v>38.1</v>
      </c>
      <c r="F29" s="24">
        <f t="shared" si="4"/>
        <v>72.2</v>
      </c>
      <c r="G29" s="24"/>
      <c r="H29" s="25"/>
      <c r="I29" s="25"/>
      <c r="J29" s="25"/>
      <c r="K29" s="25"/>
      <c r="L29" s="24"/>
      <c r="M29" s="24"/>
      <c r="N29" s="24">
        <f t="shared" si="3"/>
        <v>6.7000000000000028</v>
      </c>
      <c r="O29" s="17">
        <f>$F$31-F29</f>
        <v>0.79999999999999716</v>
      </c>
      <c r="P29" s="14">
        <f>($P$33*24+$F29/P$32)/24</f>
        <v>0.78354166666666669</v>
      </c>
      <c r="Q29" s="42">
        <f>($P$33*24+$F29/Q$32)/24</f>
        <v>0.77996031746031746</v>
      </c>
    </row>
    <row r="30" spans="1:32">
      <c r="A30" s="40" t="s">
        <v>28</v>
      </c>
      <c r="B30" s="15"/>
      <c r="C30" s="15" t="s">
        <v>19</v>
      </c>
      <c r="D30" s="15"/>
      <c r="E30" s="15"/>
      <c r="F30" s="24">
        <f t="shared" si="4"/>
        <v>73</v>
      </c>
      <c r="G30" s="24"/>
      <c r="H30" s="25"/>
      <c r="I30" s="25"/>
      <c r="J30" s="25"/>
      <c r="K30" s="25"/>
      <c r="L30" s="24"/>
      <c r="M30" s="24"/>
      <c r="N30" s="24">
        <f t="shared" si="3"/>
        <v>0.79999999999999716</v>
      </c>
      <c r="O30" s="17">
        <f>$F$31-F30</f>
        <v>0</v>
      </c>
      <c r="P30" s="14">
        <f>($P$33*24+$F30/P$32)/24</f>
        <v>0.78437499999999993</v>
      </c>
      <c r="Q30" s="42">
        <f>($P$33*24+$F30/Q$32)/24</f>
        <v>0.78075396825396826</v>
      </c>
    </row>
    <row r="31" spans="1:32">
      <c r="A31" s="10" t="s">
        <v>5</v>
      </c>
      <c r="B31" s="19"/>
      <c r="C31" s="19"/>
      <c r="D31" s="19"/>
      <c r="E31" s="19"/>
      <c r="F31" s="20">
        <v>73</v>
      </c>
      <c r="G31" s="21"/>
      <c r="H31" s="22"/>
      <c r="I31" s="22"/>
      <c r="J31" s="22"/>
      <c r="K31" s="22"/>
      <c r="L31" s="21"/>
      <c r="M31" s="23"/>
      <c r="N31" s="20"/>
      <c r="O31" s="23"/>
      <c r="P31" s="23"/>
      <c r="Q31" s="43"/>
      <c r="S31" s="46"/>
    </row>
    <row r="32" spans="1:32">
      <c r="A32" s="5" t="s">
        <v>1</v>
      </c>
      <c r="B32" s="2"/>
      <c r="C32" s="2"/>
      <c r="D32" s="2"/>
      <c r="E32" s="2"/>
      <c r="F32" s="2"/>
      <c r="G32" s="2"/>
      <c r="H32" s="3"/>
      <c r="I32" s="3"/>
      <c r="J32" s="3"/>
      <c r="K32" s="3"/>
      <c r="L32" s="2"/>
      <c r="M32" s="2"/>
      <c r="N32" s="2"/>
      <c r="O32" s="2"/>
      <c r="P32" s="2">
        <v>40</v>
      </c>
      <c r="Q32" s="44">
        <v>42</v>
      </c>
      <c r="S32" s="46"/>
    </row>
    <row r="33" spans="1:17">
      <c r="A33" s="5" t="s">
        <v>2</v>
      </c>
      <c r="B33" s="2"/>
      <c r="C33" s="2"/>
      <c r="D33" s="2"/>
      <c r="E33" s="2"/>
      <c r="F33" s="2"/>
      <c r="G33" s="2"/>
      <c r="H33" s="3"/>
      <c r="I33" s="3"/>
      <c r="J33" s="3"/>
      <c r="K33" s="3"/>
      <c r="L33" s="2"/>
      <c r="M33" s="2"/>
      <c r="N33" s="2"/>
      <c r="O33" s="2"/>
      <c r="P33" s="4">
        <v>0.70833333333333337</v>
      </c>
      <c r="Q33" s="44"/>
    </row>
    <row r="34" spans="1:17">
      <c r="A34" s="5"/>
    </row>
  </sheetData>
  <mergeCells count="2">
    <mergeCell ref="C4:D4"/>
    <mergeCell ref="C2:Q2"/>
  </mergeCells>
  <phoneticPr fontId="0" type="noConversion"/>
  <pageMargins left="0.36" right="0.41" top="0.17" bottom="0.49" header="0" footer="0"/>
  <pageSetup paperSize="9" scale="99" orientation="portrait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Rutometro</vt:lpstr>
    </vt:vector>
  </TitlesOfParts>
  <Company>CAIB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C.E.A. CAMP RODÓ</dc:creator>
  <cp:lastModifiedBy>s012016</cp:lastModifiedBy>
  <cp:lastPrinted>2013-01-15T18:08:22Z</cp:lastPrinted>
  <dcterms:created xsi:type="dcterms:W3CDTF">2003-03-03T18:08:27Z</dcterms:created>
  <dcterms:modified xsi:type="dcterms:W3CDTF">2018-02-12T11:37:10Z</dcterms:modified>
</cp:coreProperties>
</file>