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0"/>
  </bookViews>
  <sheets>
    <sheet name="Rutomet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Colossus User</author>
  </authors>
  <commentList>
    <comment ref="F55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KILÓMETRO TOTAL</t>
        </r>
      </text>
    </comment>
    <comment ref="Q56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2</t>
        </r>
      </text>
    </comment>
    <comment ref="P56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1</t>
        </r>
      </text>
    </comment>
    <comment ref="P57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<sst xmlns="http://schemas.openxmlformats.org/spreadsheetml/2006/main" count="85" uniqueCount="51">
  <si>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</si>
  <si>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</si>
  <si>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</si>
  <si>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</si>
  <si>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</si>
  <si>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</si>
  <si>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</si>
  <si>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</si>
  <si>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</si>
  <si>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</si>
  <si>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</si>
  <si>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</si>
  <si>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</si>
  <si>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</si>
  <si>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</si>
  <si>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</si>
  <si>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LLOC DE CELEBRACIÓ</t>
  </si>
  <si>
    <t>UC BLAHI</t>
  </si>
  <si>
    <t>urbà</t>
  </si>
  <si>
    <t>rural</t>
  </si>
  <si>
    <t>TROFEU S'HORTA</t>
  </si>
  <si>
    <t>14 d'ABRIL</t>
  </si>
  <si>
    <t>Sortida s'Horta direcció Portocolom per ma4012</t>
  </si>
  <si>
    <t xml:space="preserve">Gir dreta direcció Portocolom per carrer Vapor Santueri </t>
  </si>
  <si>
    <t>Entrada Portocolom, rotonda esquerra per Ronda</t>
  </si>
  <si>
    <t>Rotonda amb ma4010 sortida Portocolom gir esquerra</t>
  </si>
  <si>
    <t xml:space="preserve">Ronda Portocolom </t>
  </si>
  <si>
    <t>Rotonda amb ma 4012 recte</t>
  </si>
  <si>
    <t>Rotonda amb ma 4014 recte</t>
  </si>
  <si>
    <t>Rotonda entrada Felanitx recte</t>
  </si>
  <si>
    <t>Rotonda amb ma14 esquerra</t>
  </si>
  <si>
    <t>travessia</t>
  </si>
  <si>
    <t>Pas per Felanitx Avinguda Argentina, joan capó, rotonda amb ma 5100 recte, seguim per Ronda, fins rotonda amb ma 5120 gir esquerra, carrer de Campos, carrer gabriel vaquer, carrer santanyí</t>
  </si>
  <si>
    <t>Sortida de Felanitx per ma 14</t>
  </si>
  <si>
    <t>Creuer amb ma4016 gir esquerra per ma4016</t>
  </si>
  <si>
    <t>Pas Es Carritxó</t>
  </si>
  <si>
    <t>Rotonda amb ma4012 gir esquerra direcció s'Horta</t>
  </si>
  <si>
    <t>Rotonda amb ma4012 recte direcció Calonge</t>
  </si>
  <si>
    <t>Pas per Calonge gir esquerra direcció Cala d'Or</t>
  </si>
  <si>
    <t>Sortida Calonge per ma 4013</t>
  </si>
  <si>
    <t>Rotonda gir esquerra per Ronda</t>
  </si>
  <si>
    <t>rotonda recte seguim per Ronda</t>
  </si>
  <si>
    <t>rotonda esquerra per camí Cala Ferrera</t>
  </si>
  <si>
    <t>Gir esquerra per ma4012 direcció Calonge</t>
  </si>
  <si>
    <t>Rotonda amb ma4016 gir esquerra direcció Calonge</t>
  </si>
  <si>
    <t>Entrada s'Horta</t>
  </si>
  <si>
    <t>S'HORTA</t>
  </si>
  <si>
    <t xml:space="preserve">Creuam ma4012 carrer Puig, gir esquerra carrer Roques Blanques META </t>
  </si>
  <si>
    <r>
      <t xml:space="preserve">Pas per s'Horta </t>
    </r>
    <r>
      <rPr>
        <sz val="8"/>
        <color indexed="10"/>
        <rFont val="Arial"/>
        <family val="2"/>
      </rPr>
      <t>Meta Volant</t>
    </r>
  </si>
  <si>
    <t>Pas per Felanitx Avinguda Argentina, Joan Capó, rotonda amb ma 5100 recte, seguim per Ronda, fins rotonda amb ma 5120 gir esquerra, carrer de Campos, carrer gabriel vaquer, carrer Santanyí</t>
  </si>
  <si>
    <t>Premi muntanya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</si>
</sst>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292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zoomScalePageLayoutView="0" workbookViewId="0" topLeftCell="A7">
      <selection activeCell="A20" sqref="A20"/>
    </sheetView>
  </sheetViews>
  <sheetFormatPr defaultColWidth="11.421875" defaultRowHeight="12.75"/>
  <cols>
    <col min="1" max="1" width="47.140625" style="0" customWidth="1"/>
    <col min="2" max="2" width="0.13671875" style="0" hidden="1" customWidth="1"/>
    <col min="3" max="3" width="7.421875" style="0" customWidth="1"/>
    <col min="4" max="4" width="6.00390625" style="0" customWidth="1"/>
    <col min="5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6.140625" style="0" customWidth="1"/>
    <col min="15" max="15" width="5.28125" style="0" customWidth="1"/>
    <col min="16" max="17" width="7.421875" style="0" customWidth="1"/>
    <col min="18" max="18" width="14.140625" style="0" customWidth="1"/>
    <col min="19" max="19" width="12.421875" style="0" customWidth="1"/>
  </cols>
  <sheetData>
    <row r="2" spans="1:17" ht="25.5" customHeight="1">
      <c r="A2" s="27" t="s">
        <v>8</v>
      </c>
      <c r="C2" s="43" t="s">
        <v>20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3" ht="12.75">
      <c r="A3" s="27" t="s">
        <v>16</v>
      </c>
      <c r="C3" s="36" t="s">
        <v>46</v>
      </c>
    </row>
    <row r="4" spans="1:4" ht="12.75">
      <c r="A4" s="27" t="s">
        <v>9</v>
      </c>
      <c r="C4" s="41" t="s">
        <v>21</v>
      </c>
      <c r="D4" s="42"/>
    </row>
    <row r="5" ht="12.75">
      <c r="A5" s="27" t="s">
        <v>10</v>
      </c>
    </row>
    <row r="6" spans="1:3" ht="12.75">
      <c r="A6" s="27" t="s">
        <v>11</v>
      </c>
      <c r="C6" s="33">
        <v>0.6666666666666666</v>
      </c>
    </row>
    <row r="7" spans="1:3" ht="12.75">
      <c r="A7" s="27" t="s">
        <v>12</v>
      </c>
      <c r="C7" t="s">
        <v>17</v>
      </c>
    </row>
    <row r="9" spans="1:18" ht="24" customHeight="1">
      <c r="A9" s="26" t="s">
        <v>7</v>
      </c>
      <c r="B9" s="24"/>
      <c r="C9" s="30" t="s">
        <v>15</v>
      </c>
      <c r="D9" s="30" t="s">
        <v>14</v>
      </c>
      <c r="E9" s="30" t="s">
        <v>13</v>
      </c>
      <c r="F9" s="29" t="s">
        <v>6</v>
      </c>
      <c r="G9" s="30" t="s">
        <v>0</v>
      </c>
      <c r="H9" s="31"/>
      <c r="I9" s="31"/>
      <c r="J9" s="31"/>
      <c r="K9" s="31"/>
      <c r="L9" s="30"/>
      <c r="M9" s="30"/>
      <c r="N9" s="29" t="s">
        <v>3</v>
      </c>
      <c r="O9" s="29" t="s">
        <v>4</v>
      </c>
      <c r="P9" s="32">
        <f>P56</f>
        <v>39</v>
      </c>
      <c r="Q9" s="32">
        <f>Q56</f>
        <v>42</v>
      </c>
      <c r="R9" s="7"/>
    </row>
    <row r="10" spans="1:18" ht="24.75" customHeight="1">
      <c r="A10" s="35" t="s">
        <v>22</v>
      </c>
      <c r="B10" s="10">
        <v>0</v>
      </c>
      <c r="C10" s="34">
        <v>4012</v>
      </c>
      <c r="D10" s="34">
        <v>5.1</v>
      </c>
      <c r="E10" s="34">
        <v>7.4</v>
      </c>
      <c r="F10" s="37">
        <v>0</v>
      </c>
      <c r="G10" s="38">
        <v>72</v>
      </c>
      <c r="H10" s="39">
        <f>F10/30</f>
        <v>0</v>
      </c>
      <c r="I10" s="39">
        <f>H10*60</f>
        <v>0</v>
      </c>
      <c r="J10" s="39">
        <f>900+I10</f>
        <v>900</v>
      </c>
      <c r="K10" s="39">
        <f>J10/60</f>
        <v>15</v>
      </c>
      <c r="L10" s="38">
        <f>H10/24</f>
        <v>0</v>
      </c>
      <c r="M10" s="40">
        <f>L10</f>
        <v>0</v>
      </c>
      <c r="N10" s="37">
        <v>0</v>
      </c>
      <c r="O10" s="11">
        <f aca="true" t="shared" si="0" ref="O10:O41">$F$55-F10</f>
        <v>82</v>
      </c>
      <c r="P10" s="12">
        <f aca="true" t="shared" si="1" ref="P10:Q15">($P$57*24+$F10/P$56)/24</f>
        <v>0.6666666666666666</v>
      </c>
      <c r="Q10" s="12">
        <f t="shared" si="1"/>
        <v>0.6666666666666666</v>
      </c>
      <c r="R10" s="6"/>
    </row>
    <row r="11" spans="1:18" ht="12.75">
      <c r="A11" s="25" t="s">
        <v>23</v>
      </c>
      <c r="B11" s="13"/>
      <c r="C11" s="34" t="s">
        <v>19</v>
      </c>
      <c r="D11" s="13"/>
      <c r="E11" s="13"/>
      <c r="F11" s="22">
        <v>2.3</v>
      </c>
      <c r="G11" s="14"/>
      <c r="H11" s="15"/>
      <c r="I11" s="15"/>
      <c r="J11" s="15"/>
      <c r="K11" s="15"/>
      <c r="L11" s="14"/>
      <c r="M11" s="16"/>
      <c r="N11" s="22">
        <f>F11-F10</f>
        <v>2.3</v>
      </c>
      <c r="O11" s="15">
        <f t="shared" si="0"/>
        <v>79.7</v>
      </c>
      <c r="P11" s="12">
        <f t="shared" si="1"/>
        <v>0.6691239316239317</v>
      </c>
      <c r="Q11" s="12">
        <f t="shared" si="1"/>
        <v>0.6689484126984127</v>
      </c>
      <c r="R11" s="6"/>
    </row>
    <row r="12" spans="1:18" ht="13.5" customHeight="1">
      <c r="A12" s="25" t="s">
        <v>24</v>
      </c>
      <c r="B12" s="13"/>
      <c r="C12" s="34" t="s">
        <v>18</v>
      </c>
      <c r="D12" s="13"/>
      <c r="E12" s="13"/>
      <c r="F12" s="22">
        <v>5</v>
      </c>
      <c r="G12" s="14">
        <f>31-F12</f>
        <v>26</v>
      </c>
      <c r="H12" s="15">
        <f>F12/30</f>
        <v>0.16666666666666666</v>
      </c>
      <c r="I12" s="15">
        <f>H12*60</f>
        <v>10</v>
      </c>
      <c r="J12" s="15">
        <f>900+I12</f>
        <v>910</v>
      </c>
      <c r="K12" s="15">
        <f>J12/60</f>
        <v>15.166666666666666</v>
      </c>
      <c r="L12" s="14">
        <f>H12/24</f>
        <v>0.006944444444444444</v>
      </c>
      <c r="M12" s="16">
        <f>L12</f>
        <v>0.006944444444444444</v>
      </c>
      <c r="N12" s="22">
        <f>F12-F11</f>
        <v>2.7</v>
      </c>
      <c r="O12" s="15">
        <f t="shared" si="0"/>
        <v>77</v>
      </c>
      <c r="P12" s="12">
        <f t="shared" si="1"/>
        <v>0.672008547008547</v>
      </c>
      <c r="Q12" s="12">
        <f t="shared" si="1"/>
        <v>0.6716269841269842</v>
      </c>
      <c r="R12" s="6"/>
    </row>
    <row r="13" spans="1:18" ht="13.5" customHeight="1">
      <c r="A13" s="25" t="s">
        <v>26</v>
      </c>
      <c r="B13" s="13"/>
      <c r="C13" s="34" t="s">
        <v>18</v>
      </c>
      <c r="D13" s="13"/>
      <c r="E13" s="13"/>
      <c r="F13" s="22">
        <v>6</v>
      </c>
      <c r="G13" s="14">
        <f>31-F13</f>
        <v>25</v>
      </c>
      <c r="H13" s="15">
        <f>F13/30</f>
        <v>0.2</v>
      </c>
      <c r="I13" s="15">
        <f>H13*60</f>
        <v>12</v>
      </c>
      <c r="J13" s="15">
        <f>900+I13</f>
        <v>912</v>
      </c>
      <c r="K13" s="15">
        <f>J13/60</f>
        <v>15.2</v>
      </c>
      <c r="L13" s="14">
        <f>H13/24</f>
        <v>0.008333333333333333</v>
      </c>
      <c r="M13" s="16">
        <f>L13</f>
        <v>0.008333333333333333</v>
      </c>
      <c r="N13" s="22">
        <f aca="true" t="shared" si="2" ref="N13:N47">F13-F12</f>
        <v>1</v>
      </c>
      <c r="O13" s="15">
        <f t="shared" si="0"/>
        <v>76</v>
      </c>
      <c r="P13" s="12">
        <f t="shared" si="1"/>
        <v>0.673076923076923</v>
      </c>
      <c r="Q13" s="12">
        <f t="shared" si="1"/>
        <v>0.6726190476190476</v>
      </c>
      <c r="R13" s="8"/>
    </row>
    <row r="14" spans="1:18" ht="13.5" customHeight="1">
      <c r="A14" s="25" t="s">
        <v>25</v>
      </c>
      <c r="B14" s="13"/>
      <c r="C14" s="13">
        <v>4010</v>
      </c>
      <c r="D14" s="13">
        <v>11.5</v>
      </c>
      <c r="E14" s="13">
        <v>0</v>
      </c>
      <c r="F14" s="22">
        <v>6</v>
      </c>
      <c r="G14" s="14"/>
      <c r="H14" s="15"/>
      <c r="I14" s="15"/>
      <c r="J14" s="15"/>
      <c r="K14" s="15"/>
      <c r="L14" s="14"/>
      <c r="M14" s="16"/>
      <c r="N14" s="22">
        <f t="shared" si="2"/>
        <v>0</v>
      </c>
      <c r="O14" s="15">
        <f t="shared" si="0"/>
        <v>76</v>
      </c>
      <c r="P14" s="12">
        <f t="shared" si="1"/>
        <v>0.673076923076923</v>
      </c>
      <c r="Q14" s="12">
        <f t="shared" si="1"/>
        <v>0.6726190476190476</v>
      </c>
      <c r="R14" s="8"/>
    </row>
    <row r="15" spans="1:18" ht="24.75" customHeight="1">
      <c r="A15" s="35" t="s">
        <v>27</v>
      </c>
      <c r="B15" s="13"/>
      <c r="C15" s="34">
        <v>4010</v>
      </c>
      <c r="D15" s="13">
        <v>11.5</v>
      </c>
      <c r="E15" s="13">
        <v>0</v>
      </c>
      <c r="F15" s="22">
        <v>9</v>
      </c>
      <c r="G15" s="14"/>
      <c r="H15" s="15"/>
      <c r="I15" s="15"/>
      <c r="J15" s="15"/>
      <c r="K15" s="15"/>
      <c r="L15" s="14"/>
      <c r="M15" s="16"/>
      <c r="N15" s="22">
        <f t="shared" si="2"/>
        <v>3</v>
      </c>
      <c r="O15" s="15">
        <f t="shared" si="0"/>
        <v>73</v>
      </c>
      <c r="P15" s="12">
        <f t="shared" si="1"/>
        <v>0.6762820512820512</v>
      </c>
      <c r="Q15" s="12">
        <f t="shared" si="1"/>
        <v>0.6755952380952381</v>
      </c>
      <c r="R15" s="8"/>
    </row>
    <row r="16" spans="1:18" ht="24.75" customHeight="1">
      <c r="A16" s="25" t="s">
        <v>28</v>
      </c>
      <c r="B16" s="13"/>
      <c r="C16" s="13">
        <v>4010</v>
      </c>
      <c r="D16" s="13">
        <v>11.5</v>
      </c>
      <c r="E16" s="13">
        <v>0</v>
      </c>
      <c r="F16" s="22">
        <v>10</v>
      </c>
      <c r="G16" s="14"/>
      <c r="H16" s="15"/>
      <c r="I16" s="15"/>
      <c r="J16" s="15"/>
      <c r="K16" s="15"/>
      <c r="L16" s="14"/>
      <c r="M16" s="16"/>
      <c r="N16" s="22">
        <f t="shared" si="2"/>
        <v>1</v>
      </c>
      <c r="O16" s="15">
        <f aca="true" t="shared" si="3" ref="O16:O22">$F$55-F16</f>
        <v>72</v>
      </c>
      <c r="P16" s="12">
        <f aca="true" t="shared" si="4" ref="P16:Q22">($P$57*24+$F16/P$56)/24</f>
        <v>0.6773504273504273</v>
      </c>
      <c r="Q16" s="12">
        <f t="shared" si="4"/>
        <v>0.6765873015873015</v>
      </c>
      <c r="R16" s="8"/>
    </row>
    <row r="17" spans="1:18" ht="12.75">
      <c r="A17" s="45" t="s">
        <v>50</v>
      </c>
      <c r="B17" s="13"/>
      <c r="C17" s="13"/>
      <c r="D17" s="13"/>
      <c r="E17" s="13"/>
      <c r="F17" s="22"/>
      <c r="G17" s="22"/>
      <c r="H17" s="23"/>
      <c r="I17" s="23"/>
      <c r="J17" s="23"/>
      <c r="K17" s="23"/>
      <c r="L17" s="22"/>
      <c r="M17" s="22"/>
      <c r="N17" s="22"/>
      <c r="O17" s="15"/>
      <c r="P17" s="12"/>
      <c r="Q17" s="12"/>
      <c r="R17" s="8"/>
    </row>
    <row r="18" spans="1:18" ht="24.75" customHeight="1">
      <c r="A18" s="25" t="s">
        <v>29</v>
      </c>
      <c r="B18" s="13"/>
      <c r="C18" s="13">
        <v>4010</v>
      </c>
      <c r="D18" s="13">
        <v>11.5</v>
      </c>
      <c r="E18" s="13">
        <v>0</v>
      </c>
      <c r="F18" s="22">
        <v>17.3</v>
      </c>
      <c r="G18" s="14"/>
      <c r="H18" s="15"/>
      <c r="I18" s="15"/>
      <c r="J18" s="15"/>
      <c r="K18" s="15"/>
      <c r="L18" s="14"/>
      <c r="M18" s="16"/>
      <c r="N18" s="22">
        <f>F18-F16</f>
        <v>7.300000000000001</v>
      </c>
      <c r="O18" s="15">
        <f t="shared" si="3"/>
        <v>64.7</v>
      </c>
      <c r="P18" s="12">
        <f t="shared" si="4"/>
        <v>0.6851495726495727</v>
      </c>
      <c r="Q18" s="12">
        <f t="shared" si="4"/>
        <v>0.6838293650793651</v>
      </c>
      <c r="R18" s="8"/>
    </row>
    <row r="19" spans="1:18" ht="24.75" customHeight="1">
      <c r="A19" s="25" t="s">
        <v>30</v>
      </c>
      <c r="B19" s="13"/>
      <c r="C19" s="34" t="s">
        <v>31</v>
      </c>
      <c r="D19" s="13"/>
      <c r="E19" s="13"/>
      <c r="F19" s="22">
        <v>17.7</v>
      </c>
      <c r="G19" s="14"/>
      <c r="H19" s="15"/>
      <c r="I19" s="15"/>
      <c r="J19" s="15"/>
      <c r="K19" s="15"/>
      <c r="L19" s="14"/>
      <c r="M19" s="16"/>
      <c r="N19" s="22">
        <f t="shared" si="2"/>
        <v>0.3999999999999986</v>
      </c>
      <c r="O19" s="15">
        <f t="shared" si="3"/>
        <v>64.3</v>
      </c>
      <c r="P19" s="12">
        <f t="shared" si="4"/>
        <v>0.6855769230769231</v>
      </c>
      <c r="Q19" s="12">
        <f t="shared" si="4"/>
        <v>0.6842261904761905</v>
      </c>
      <c r="R19" s="8"/>
    </row>
    <row r="20" spans="1:18" ht="37.5" customHeight="1">
      <c r="A20" s="35" t="s">
        <v>32</v>
      </c>
      <c r="B20" s="13"/>
      <c r="C20" s="34" t="s">
        <v>31</v>
      </c>
      <c r="D20" s="13"/>
      <c r="E20" s="13"/>
      <c r="F20" s="22">
        <v>18</v>
      </c>
      <c r="G20" s="14"/>
      <c r="H20" s="15"/>
      <c r="I20" s="15"/>
      <c r="J20" s="15"/>
      <c r="K20" s="15"/>
      <c r="L20" s="14"/>
      <c r="M20" s="16"/>
      <c r="N20" s="22">
        <f t="shared" si="2"/>
        <v>0.3000000000000007</v>
      </c>
      <c r="O20" s="15">
        <f t="shared" si="3"/>
        <v>64</v>
      </c>
      <c r="P20" s="12">
        <f t="shared" si="4"/>
        <v>0.6858974358974358</v>
      </c>
      <c r="Q20" s="12">
        <f t="shared" si="4"/>
        <v>0.6845238095238094</v>
      </c>
      <c r="R20" s="8"/>
    </row>
    <row r="21" spans="1:18" ht="24.75" customHeight="1">
      <c r="A21" s="35" t="s">
        <v>33</v>
      </c>
      <c r="B21" s="13"/>
      <c r="C21" s="34">
        <v>14</v>
      </c>
      <c r="D21" s="13">
        <v>14</v>
      </c>
      <c r="E21" s="13">
        <v>11.2</v>
      </c>
      <c r="F21" s="22">
        <v>21.4</v>
      </c>
      <c r="G21" s="14"/>
      <c r="H21" s="15"/>
      <c r="I21" s="15"/>
      <c r="J21" s="15"/>
      <c r="K21" s="15"/>
      <c r="L21" s="14"/>
      <c r="M21" s="16"/>
      <c r="N21" s="22">
        <f t="shared" si="2"/>
        <v>3.3999999999999986</v>
      </c>
      <c r="O21" s="15">
        <f t="shared" si="3"/>
        <v>60.6</v>
      </c>
      <c r="P21" s="12">
        <f t="shared" si="4"/>
        <v>0.6895299145299146</v>
      </c>
      <c r="Q21" s="12">
        <f t="shared" si="4"/>
        <v>0.6878968253968254</v>
      </c>
      <c r="R21" s="8"/>
    </row>
    <row r="22" spans="1:18" ht="13.5" customHeight="1">
      <c r="A22" s="25" t="s">
        <v>34</v>
      </c>
      <c r="B22" s="13"/>
      <c r="C22" s="34">
        <v>4016</v>
      </c>
      <c r="D22" s="13">
        <v>0</v>
      </c>
      <c r="E22" s="13">
        <v>5</v>
      </c>
      <c r="F22" s="22">
        <v>25.4</v>
      </c>
      <c r="G22" s="14"/>
      <c r="H22" s="15"/>
      <c r="I22" s="15"/>
      <c r="J22" s="15"/>
      <c r="K22" s="15"/>
      <c r="L22" s="14"/>
      <c r="M22" s="16"/>
      <c r="N22" s="22">
        <f t="shared" si="2"/>
        <v>4</v>
      </c>
      <c r="O22" s="15">
        <f t="shared" si="3"/>
        <v>56.6</v>
      </c>
      <c r="P22" s="12">
        <f t="shared" si="4"/>
        <v>0.6938034188034189</v>
      </c>
      <c r="Q22" s="12">
        <f t="shared" si="4"/>
        <v>0.6918650793650793</v>
      </c>
      <c r="R22" s="8"/>
    </row>
    <row r="23" spans="1:18" ht="13.5" customHeight="1">
      <c r="A23" s="25" t="s">
        <v>35</v>
      </c>
      <c r="B23" s="13"/>
      <c r="C23" s="13">
        <v>4016</v>
      </c>
      <c r="D23" s="13">
        <v>0</v>
      </c>
      <c r="E23" s="13">
        <v>5</v>
      </c>
      <c r="F23" s="22">
        <v>26.5</v>
      </c>
      <c r="G23" s="14"/>
      <c r="H23" s="15"/>
      <c r="I23" s="15"/>
      <c r="J23" s="15"/>
      <c r="K23" s="15"/>
      <c r="L23" s="14"/>
      <c r="M23" s="16"/>
      <c r="N23" s="22">
        <f t="shared" si="2"/>
        <v>1.1000000000000014</v>
      </c>
      <c r="O23" s="15">
        <f t="shared" si="0"/>
        <v>55.5</v>
      </c>
      <c r="P23" s="12">
        <f aca="true" t="shared" si="5" ref="P23:Q47">($P$57*24+$F23/P$56)/24</f>
        <v>0.6949786324786325</v>
      </c>
      <c r="Q23" s="12">
        <f t="shared" si="5"/>
        <v>0.6929563492063492</v>
      </c>
      <c r="R23" s="8"/>
    </row>
    <row r="24" spans="1:18" ht="13.5" customHeight="1">
      <c r="A24" s="25" t="s">
        <v>36</v>
      </c>
      <c r="B24" s="13"/>
      <c r="C24" s="13">
        <v>4012</v>
      </c>
      <c r="D24" s="13">
        <v>4.5</v>
      </c>
      <c r="E24" s="13">
        <v>7.4</v>
      </c>
      <c r="F24" s="22">
        <v>31</v>
      </c>
      <c r="G24" s="14"/>
      <c r="H24" s="15"/>
      <c r="I24" s="15"/>
      <c r="J24" s="15"/>
      <c r="K24" s="15"/>
      <c r="L24" s="14"/>
      <c r="M24" s="16"/>
      <c r="N24" s="22">
        <f t="shared" si="2"/>
        <v>4.5</v>
      </c>
      <c r="O24" s="15">
        <f t="shared" si="0"/>
        <v>51</v>
      </c>
      <c r="P24" s="12">
        <f t="shared" si="5"/>
        <v>0.6997863247863249</v>
      </c>
      <c r="Q24" s="12">
        <f t="shared" si="5"/>
        <v>0.6974206349206349</v>
      </c>
      <c r="R24" s="8"/>
    </row>
    <row r="25" spans="1:18" ht="12.75">
      <c r="A25" s="25" t="s">
        <v>48</v>
      </c>
      <c r="B25" s="13"/>
      <c r="C25" s="13">
        <v>4012</v>
      </c>
      <c r="D25" s="13">
        <v>4.5</v>
      </c>
      <c r="E25" s="34">
        <v>7.4</v>
      </c>
      <c r="F25" s="22">
        <v>31.5</v>
      </c>
      <c r="G25" s="14">
        <f>31-F25</f>
        <v>-0.5</v>
      </c>
      <c r="H25" s="15">
        <f>F25/30</f>
        <v>1.05</v>
      </c>
      <c r="I25" s="15">
        <f>H25*60</f>
        <v>63</v>
      </c>
      <c r="J25" s="15">
        <f>900+I25</f>
        <v>963</v>
      </c>
      <c r="K25" s="15">
        <f>J25/60</f>
        <v>16.05</v>
      </c>
      <c r="L25" s="14">
        <f>H25/24</f>
        <v>0.043750000000000004</v>
      </c>
      <c r="M25" s="16">
        <f>L25</f>
        <v>0.043750000000000004</v>
      </c>
      <c r="N25" s="22">
        <f t="shared" si="2"/>
        <v>0.5</v>
      </c>
      <c r="O25" s="15">
        <f t="shared" si="0"/>
        <v>50.5</v>
      </c>
      <c r="P25" s="12">
        <f t="shared" si="5"/>
        <v>0.7003205128205128</v>
      </c>
      <c r="Q25" s="12">
        <f t="shared" si="5"/>
        <v>0.6979166666666666</v>
      </c>
      <c r="R25" s="8"/>
    </row>
    <row r="26" spans="1:18" ht="12.75">
      <c r="A26" s="25" t="s">
        <v>23</v>
      </c>
      <c r="B26" s="13"/>
      <c r="C26" s="34" t="s">
        <v>19</v>
      </c>
      <c r="D26" s="13"/>
      <c r="E26" s="13"/>
      <c r="F26" s="22">
        <f>F25+N11</f>
        <v>33.8</v>
      </c>
      <c r="G26" s="22"/>
      <c r="H26" s="23"/>
      <c r="I26" s="23"/>
      <c r="J26" s="23"/>
      <c r="K26" s="23"/>
      <c r="L26" s="22"/>
      <c r="M26" s="22"/>
      <c r="N26" s="22">
        <f t="shared" si="2"/>
        <v>2.299999999999997</v>
      </c>
      <c r="O26" s="15">
        <f t="shared" si="0"/>
        <v>48.2</v>
      </c>
      <c r="P26" s="12">
        <f t="shared" si="5"/>
        <v>0.7027777777777778</v>
      </c>
      <c r="Q26" s="12">
        <f t="shared" si="5"/>
        <v>0.7001984126984127</v>
      </c>
      <c r="R26" s="8"/>
    </row>
    <row r="27" spans="1:18" ht="12.75">
      <c r="A27" s="25" t="s">
        <v>24</v>
      </c>
      <c r="B27" s="13"/>
      <c r="C27" s="34" t="s">
        <v>18</v>
      </c>
      <c r="D27" s="13"/>
      <c r="E27" s="13"/>
      <c r="F27" s="22">
        <f>F26+N12</f>
        <v>36.5</v>
      </c>
      <c r="G27" s="22"/>
      <c r="H27" s="23"/>
      <c r="I27" s="23"/>
      <c r="J27" s="23"/>
      <c r="K27" s="23"/>
      <c r="L27" s="22"/>
      <c r="M27" s="22"/>
      <c r="N27" s="22">
        <f t="shared" si="2"/>
        <v>2.700000000000003</v>
      </c>
      <c r="O27" s="15">
        <f t="shared" si="0"/>
        <v>45.5</v>
      </c>
      <c r="P27" s="12">
        <f t="shared" si="5"/>
        <v>0.7056623931623931</v>
      </c>
      <c r="Q27" s="12">
        <f t="shared" si="5"/>
        <v>0.7028769841269842</v>
      </c>
      <c r="R27" s="8"/>
    </row>
    <row r="28" spans="1:18" ht="12.75">
      <c r="A28" s="25" t="s">
        <v>26</v>
      </c>
      <c r="B28" s="13"/>
      <c r="C28" s="34" t="s">
        <v>18</v>
      </c>
      <c r="D28" s="13"/>
      <c r="E28" s="13"/>
      <c r="F28" s="22">
        <f>F27+N13</f>
        <v>37.5</v>
      </c>
      <c r="G28" s="22"/>
      <c r="H28" s="23"/>
      <c r="I28" s="23"/>
      <c r="J28" s="23"/>
      <c r="K28" s="23"/>
      <c r="L28" s="22"/>
      <c r="M28" s="22"/>
      <c r="N28" s="22">
        <f t="shared" si="2"/>
        <v>1</v>
      </c>
      <c r="O28" s="15">
        <f t="shared" si="0"/>
        <v>44.5</v>
      </c>
      <c r="P28" s="12">
        <f t="shared" si="5"/>
        <v>0.7067307692307692</v>
      </c>
      <c r="Q28" s="12">
        <f t="shared" si="5"/>
        <v>0.7038690476190476</v>
      </c>
      <c r="R28" s="8"/>
    </row>
    <row r="29" spans="1:18" ht="12.75">
      <c r="A29" s="25" t="s">
        <v>25</v>
      </c>
      <c r="B29" s="13"/>
      <c r="C29" s="13">
        <v>4010</v>
      </c>
      <c r="D29" s="13">
        <v>11.5</v>
      </c>
      <c r="E29" s="13">
        <v>0</v>
      </c>
      <c r="F29" s="22">
        <f>F28+N14</f>
        <v>37.5</v>
      </c>
      <c r="G29" s="22"/>
      <c r="H29" s="23"/>
      <c r="I29" s="23"/>
      <c r="J29" s="23"/>
      <c r="K29" s="23"/>
      <c r="L29" s="22"/>
      <c r="M29" s="22"/>
      <c r="N29" s="22">
        <f t="shared" si="2"/>
        <v>0</v>
      </c>
      <c r="O29" s="15">
        <f t="shared" si="0"/>
        <v>44.5</v>
      </c>
      <c r="P29" s="12">
        <f t="shared" si="5"/>
        <v>0.7067307692307692</v>
      </c>
      <c r="Q29" s="12">
        <f t="shared" si="5"/>
        <v>0.7038690476190476</v>
      </c>
      <c r="R29" s="8"/>
    </row>
    <row r="30" spans="1:18" ht="12.75">
      <c r="A30" s="35" t="s">
        <v>27</v>
      </c>
      <c r="B30" s="13"/>
      <c r="C30" s="34">
        <v>4010</v>
      </c>
      <c r="D30" s="13">
        <v>11.5</v>
      </c>
      <c r="E30" s="13">
        <v>0</v>
      </c>
      <c r="F30" s="22">
        <f>F29+N15</f>
        <v>40.5</v>
      </c>
      <c r="G30" s="22"/>
      <c r="H30" s="23"/>
      <c r="I30" s="23"/>
      <c r="J30" s="23"/>
      <c r="K30" s="23"/>
      <c r="L30" s="22"/>
      <c r="M30" s="22"/>
      <c r="N30" s="22">
        <f t="shared" si="2"/>
        <v>3</v>
      </c>
      <c r="O30" s="15">
        <f t="shared" si="0"/>
        <v>41.5</v>
      </c>
      <c r="P30" s="12">
        <f t="shared" si="5"/>
        <v>0.7099358974358975</v>
      </c>
      <c r="Q30" s="12">
        <f t="shared" si="5"/>
        <v>0.7068452380952381</v>
      </c>
      <c r="R30" s="8"/>
    </row>
    <row r="31" spans="1:18" ht="12.75">
      <c r="A31" s="25" t="s">
        <v>28</v>
      </c>
      <c r="B31" s="13"/>
      <c r="C31" s="13">
        <v>4010</v>
      </c>
      <c r="D31" s="13">
        <v>11.5</v>
      </c>
      <c r="E31" s="13">
        <v>0</v>
      </c>
      <c r="F31" s="22">
        <f>F30+N16</f>
        <v>41.5</v>
      </c>
      <c r="G31" s="22"/>
      <c r="H31" s="23"/>
      <c r="I31" s="23"/>
      <c r="J31" s="23"/>
      <c r="K31" s="23"/>
      <c r="L31" s="22"/>
      <c r="M31" s="22"/>
      <c r="N31" s="22">
        <f t="shared" si="2"/>
        <v>1</v>
      </c>
      <c r="O31" s="15">
        <f t="shared" si="0"/>
        <v>40.5</v>
      </c>
      <c r="P31" s="12">
        <f t="shared" si="5"/>
        <v>0.7110042735042735</v>
      </c>
      <c r="Q31" s="12">
        <f t="shared" si="5"/>
        <v>0.7078373015873015</v>
      </c>
      <c r="R31" s="8"/>
    </row>
    <row r="32" spans="1:18" ht="12.75">
      <c r="A32" s="45" t="s">
        <v>50</v>
      </c>
      <c r="B32" s="13"/>
      <c r="C32" s="13"/>
      <c r="D32" s="13"/>
      <c r="E32" s="13"/>
      <c r="F32" s="22"/>
      <c r="G32" s="22"/>
      <c r="H32" s="23"/>
      <c r="I32" s="23"/>
      <c r="J32" s="23"/>
      <c r="K32" s="23"/>
      <c r="L32" s="22"/>
      <c r="M32" s="22"/>
      <c r="N32" s="22"/>
      <c r="O32" s="15"/>
      <c r="P32" s="12"/>
      <c r="Q32" s="12"/>
      <c r="R32" s="8"/>
    </row>
    <row r="33" spans="1:18" ht="12.75">
      <c r="A33" s="25" t="s">
        <v>29</v>
      </c>
      <c r="B33" s="13"/>
      <c r="C33" s="13">
        <v>4010</v>
      </c>
      <c r="D33" s="13">
        <v>11.5</v>
      </c>
      <c r="E33" s="13">
        <v>0</v>
      </c>
      <c r="F33" s="22">
        <f>F31+N18</f>
        <v>48.8</v>
      </c>
      <c r="G33" s="22"/>
      <c r="H33" s="23"/>
      <c r="I33" s="23"/>
      <c r="J33" s="23"/>
      <c r="K33" s="23"/>
      <c r="L33" s="22"/>
      <c r="M33" s="22"/>
      <c r="N33" s="22">
        <f>F33-F31</f>
        <v>7.299999999999997</v>
      </c>
      <c r="O33" s="15">
        <f t="shared" si="0"/>
        <v>33.2</v>
      </c>
      <c r="P33" s="12">
        <f t="shared" si="5"/>
        <v>0.7188034188034188</v>
      </c>
      <c r="Q33" s="12">
        <f t="shared" si="5"/>
        <v>0.7150793650793651</v>
      </c>
      <c r="R33" s="8"/>
    </row>
    <row r="34" spans="1:18" ht="12.75">
      <c r="A34" s="25" t="s">
        <v>30</v>
      </c>
      <c r="B34" s="13"/>
      <c r="C34" s="34" t="s">
        <v>31</v>
      </c>
      <c r="D34" s="13"/>
      <c r="E34" s="13"/>
      <c r="F34" s="22">
        <f>F33+N19</f>
        <v>49.199999999999996</v>
      </c>
      <c r="G34" s="22"/>
      <c r="H34" s="23"/>
      <c r="I34" s="23"/>
      <c r="J34" s="23"/>
      <c r="K34" s="23"/>
      <c r="L34" s="22"/>
      <c r="M34" s="22"/>
      <c r="N34" s="22">
        <f t="shared" si="2"/>
        <v>0.3999999999999986</v>
      </c>
      <c r="O34" s="15">
        <f t="shared" si="0"/>
        <v>32.800000000000004</v>
      </c>
      <c r="P34" s="12">
        <f t="shared" si="5"/>
        <v>0.7192307692307692</v>
      </c>
      <c r="Q34" s="12">
        <f t="shared" si="5"/>
        <v>0.7154761904761905</v>
      </c>
      <c r="R34" s="8"/>
    </row>
    <row r="35" spans="1:18" ht="44.25" customHeight="1">
      <c r="A35" s="35" t="s">
        <v>49</v>
      </c>
      <c r="B35" s="13"/>
      <c r="C35" s="34" t="s">
        <v>31</v>
      </c>
      <c r="D35" s="13"/>
      <c r="E35" s="13"/>
      <c r="F35" s="22">
        <f>F34+N20</f>
        <v>49.5</v>
      </c>
      <c r="G35" s="22"/>
      <c r="H35" s="23"/>
      <c r="I35" s="23"/>
      <c r="J35" s="23"/>
      <c r="K35" s="23"/>
      <c r="L35" s="22"/>
      <c r="M35" s="22"/>
      <c r="N35" s="22">
        <f t="shared" si="2"/>
        <v>0.30000000000000426</v>
      </c>
      <c r="O35" s="15">
        <f t="shared" si="0"/>
        <v>32.5</v>
      </c>
      <c r="P35" s="12">
        <f t="shared" si="5"/>
        <v>0.719551282051282</v>
      </c>
      <c r="Q35" s="12">
        <f t="shared" si="5"/>
        <v>0.7157738095238094</v>
      </c>
      <c r="R35" s="8"/>
    </row>
    <row r="36" spans="1:18" ht="12.75">
      <c r="A36" s="35" t="s">
        <v>33</v>
      </c>
      <c r="B36" s="13"/>
      <c r="C36" s="34">
        <v>14</v>
      </c>
      <c r="D36" s="13">
        <v>14</v>
      </c>
      <c r="E36" s="13">
        <v>11.2</v>
      </c>
      <c r="F36" s="22">
        <f>F35+N21</f>
        <v>52.9</v>
      </c>
      <c r="G36" s="22"/>
      <c r="H36" s="23"/>
      <c r="I36" s="23"/>
      <c r="J36" s="23"/>
      <c r="K36" s="23"/>
      <c r="L36" s="22"/>
      <c r="M36" s="22"/>
      <c r="N36" s="22">
        <f t="shared" si="2"/>
        <v>3.3999999999999986</v>
      </c>
      <c r="O36" s="15">
        <f t="shared" si="0"/>
        <v>29.1</v>
      </c>
      <c r="P36" s="12">
        <f t="shared" si="5"/>
        <v>0.7231837606837607</v>
      </c>
      <c r="Q36" s="12">
        <f t="shared" si="5"/>
        <v>0.7191468253968254</v>
      </c>
      <c r="R36" s="8"/>
    </row>
    <row r="37" spans="1:18" ht="12.75">
      <c r="A37" s="25" t="s">
        <v>34</v>
      </c>
      <c r="B37" s="13"/>
      <c r="C37" s="34">
        <v>4016</v>
      </c>
      <c r="D37" s="13">
        <v>0</v>
      </c>
      <c r="E37" s="13">
        <v>5</v>
      </c>
      <c r="F37" s="22">
        <f>F36+N22</f>
        <v>56.9</v>
      </c>
      <c r="G37" s="22"/>
      <c r="H37" s="23"/>
      <c r="I37" s="23"/>
      <c r="J37" s="23"/>
      <c r="K37" s="23"/>
      <c r="L37" s="22"/>
      <c r="M37" s="22"/>
      <c r="N37" s="22">
        <f t="shared" si="2"/>
        <v>4</v>
      </c>
      <c r="O37" s="15">
        <f t="shared" si="0"/>
        <v>25.1</v>
      </c>
      <c r="P37" s="12">
        <f t="shared" si="5"/>
        <v>0.7274572649572649</v>
      </c>
      <c r="Q37" s="12">
        <f t="shared" si="5"/>
        <v>0.7231150793650793</v>
      </c>
      <c r="R37" s="8"/>
    </row>
    <row r="38" spans="1:18" ht="12.75">
      <c r="A38" s="25" t="s">
        <v>35</v>
      </c>
      <c r="B38" s="13"/>
      <c r="C38" s="13">
        <v>4016</v>
      </c>
      <c r="D38" s="13">
        <v>0</v>
      </c>
      <c r="E38" s="13">
        <v>5</v>
      </c>
      <c r="F38" s="22">
        <f>F37+N23</f>
        <v>58</v>
      </c>
      <c r="G38" s="22"/>
      <c r="H38" s="23"/>
      <c r="I38" s="23"/>
      <c r="J38" s="23"/>
      <c r="K38" s="23"/>
      <c r="L38" s="22"/>
      <c r="M38" s="22"/>
      <c r="N38" s="22">
        <f t="shared" si="2"/>
        <v>1.1000000000000014</v>
      </c>
      <c r="O38" s="15">
        <f t="shared" si="0"/>
        <v>24</v>
      </c>
      <c r="P38" s="12">
        <f t="shared" si="5"/>
        <v>0.7286324786324787</v>
      </c>
      <c r="Q38" s="12">
        <f t="shared" si="5"/>
        <v>0.7242063492063492</v>
      </c>
      <c r="R38" s="8"/>
    </row>
    <row r="39" spans="1:18" ht="12.75">
      <c r="A39" s="25" t="s">
        <v>37</v>
      </c>
      <c r="B39" s="13"/>
      <c r="C39" s="13">
        <v>4012</v>
      </c>
      <c r="D39" s="13">
        <v>4.5</v>
      </c>
      <c r="E39" s="13">
        <v>4</v>
      </c>
      <c r="F39" s="22">
        <f>F38+N24</f>
        <v>62.5</v>
      </c>
      <c r="G39" s="22"/>
      <c r="H39" s="23"/>
      <c r="I39" s="23"/>
      <c r="J39" s="23"/>
      <c r="K39" s="23"/>
      <c r="L39" s="22"/>
      <c r="M39" s="22"/>
      <c r="N39" s="22">
        <f t="shared" si="2"/>
        <v>4.5</v>
      </c>
      <c r="O39" s="15">
        <f t="shared" si="0"/>
        <v>19.5</v>
      </c>
      <c r="P39" s="12">
        <f t="shared" si="5"/>
        <v>0.7334401709401709</v>
      </c>
      <c r="Q39" s="12">
        <f t="shared" si="5"/>
        <v>0.7286706349206349</v>
      </c>
      <c r="R39" s="8"/>
    </row>
    <row r="40" spans="1:18" ht="12.75">
      <c r="A40" s="28" t="s">
        <v>38</v>
      </c>
      <c r="B40" s="13"/>
      <c r="C40" s="34">
        <v>4012</v>
      </c>
      <c r="D40" s="13">
        <v>4.5</v>
      </c>
      <c r="E40" s="13">
        <v>4</v>
      </c>
      <c r="F40" s="22">
        <v>63</v>
      </c>
      <c r="G40" s="22"/>
      <c r="H40" s="23"/>
      <c r="I40" s="23"/>
      <c r="J40" s="23"/>
      <c r="K40" s="23"/>
      <c r="L40" s="22"/>
      <c r="M40" s="22"/>
      <c r="N40" s="22">
        <f t="shared" si="2"/>
        <v>0.5</v>
      </c>
      <c r="O40" s="15">
        <f t="shared" si="0"/>
        <v>19</v>
      </c>
      <c r="P40" s="12">
        <f t="shared" si="5"/>
        <v>0.733974358974359</v>
      </c>
      <c r="Q40" s="12">
        <f t="shared" si="5"/>
        <v>0.7291666666666666</v>
      </c>
      <c r="R40" s="8"/>
    </row>
    <row r="41" spans="1:18" ht="12.75">
      <c r="A41" s="28" t="s">
        <v>39</v>
      </c>
      <c r="B41" s="13"/>
      <c r="C41" s="13">
        <v>4013</v>
      </c>
      <c r="D41" s="13">
        <v>0</v>
      </c>
      <c r="E41" s="13">
        <v>3</v>
      </c>
      <c r="F41" s="22">
        <v>63.2</v>
      </c>
      <c r="G41" s="22"/>
      <c r="H41" s="23"/>
      <c r="I41" s="23"/>
      <c r="J41" s="23"/>
      <c r="K41" s="23"/>
      <c r="L41" s="22"/>
      <c r="M41" s="22"/>
      <c r="N41" s="22">
        <f t="shared" si="2"/>
        <v>0.20000000000000284</v>
      </c>
      <c r="O41" s="15">
        <f t="shared" si="0"/>
        <v>18.799999999999997</v>
      </c>
      <c r="P41" s="12">
        <f t="shared" si="5"/>
        <v>0.7341880341880342</v>
      </c>
      <c r="Q41" s="12">
        <f t="shared" si="5"/>
        <v>0.7293650793650794</v>
      </c>
      <c r="R41" s="8"/>
    </row>
    <row r="42" spans="1:18" ht="12.75">
      <c r="A42" s="28" t="s">
        <v>40</v>
      </c>
      <c r="B42" s="13"/>
      <c r="C42" s="34" t="s">
        <v>18</v>
      </c>
      <c r="D42" s="13"/>
      <c r="E42" s="13"/>
      <c r="F42" s="22">
        <v>66.7</v>
      </c>
      <c r="G42" s="22"/>
      <c r="H42" s="23"/>
      <c r="I42" s="23"/>
      <c r="J42" s="23"/>
      <c r="K42" s="23"/>
      <c r="L42" s="22"/>
      <c r="M42" s="22"/>
      <c r="N42" s="22">
        <f t="shared" si="2"/>
        <v>3.5</v>
      </c>
      <c r="O42" s="15">
        <f aca="true" t="shared" si="6" ref="O42:O47">$F$55-F42</f>
        <v>15.299999999999997</v>
      </c>
      <c r="P42" s="12">
        <f t="shared" si="5"/>
        <v>0.7379273504273504</v>
      </c>
      <c r="Q42" s="12">
        <f t="shared" si="5"/>
        <v>0.7328373015873016</v>
      </c>
      <c r="R42" s="8"/>
    </row>
    <row r="43" spans="1:18" ht="12.75">
      <c r="A43" s="25" t="s">
        <v>41</v>
      </c>
      <c r="B43" s="13"/>
      <c r="C43" s="34" t="s">
        <v>18</v>
      </c>
      <c r="D43" s="13"/>
      <c r="E43" s="13"/>
      <c r="F43" s="22">
        <v>67.2</v>
      </c>
      <c r="G43" s="22"/>
      <c r="H43" s="23"/>
      <c r="I43" s="23"/>
      <c r="J43" s="23"/>
      <c r="K43" s="23"/>
      <c r="L43" s="22"/>
      <c r="M43" s="22"/>
      <c r="N43" s="22">
        <f t="shared" si="2"/>
        <v>0.5</v>
      </c>
      <c r="O43" s="15">
        <f t="shared" si="6"/>
        <v>14.799999999999997</v>
      </c>
      <c r="P43" s="12">
        <f t="shared" si="5"/>
        <v>0.7384615384615385</v>
      </c>
      <c r="Q43" s="12">
        <f t="shared" si="5"/>
        <v>0.7333333333333334</v>
      </c>
      <c r="R43" s="8"/>
    </row>
    <row r="44" spans="1:18" ht="12.75">
      <c r="A44" s="25" t="s">
        <v>42</v>
      </c>
      <c r="B44" s="13"/>
      <c r="C44" s="34" t="s">
        <v>19</v>
      </c>
      <c r="D44" s="13"/>
      <c r="E44" s="13"/>
      <c r="F44" s="22">
        <v>68</v>
      </c>
      <c r="G44" s="22"/>
      <c r="H44" s="23"/>
      <c r="I44" s="23"/>
      <c r="J44" s="23"/>
      <c r="K44" s="23"/>
      <c r="L44" s="22"/>
      <c r="M44" s="22"/>
      <c r="N44" s="22">
        <f t="shared" si="2"/>
        <v>0.7999999999999972</v>
      </c>
      <c r="O44" s="15">
        <f t="shared" si="6"/>
        <v>14</v>
      </c>
      <c r="P44" s="12">
        <f t="shared" si="5"/>
        <v>0.7393162393162394</v>
      </c>
      <c r="Q44" s="12">
        <f t="shared" si="5"/>
        <v>0.7341269841269842</v>
      </c>
      <c r="R44" s="8"/>
    </row>
    <row r="45" spans="1:18" ht="12.75">
      <c r="A45" s="25" t="s">
        <v>48</v>
      </c>
      <c r="B45" s="13"/>
      <c r="C45" s="34" t="s">
        <v>18</v>
      </c>
      <c r="D45" s="13"/>
      <c r="E45" s="13"/>
      <c r="F45" s="22">
        <v>71.5</v>
      </c>
      <c r="G45" s="22"/>
      <c r="H45" s="23"/>
      <c r="I45" s="23"/>
      <c r="J45" s="23"/>
      <c r="K45" s="23"/>
      <c r="L45" s="22"/>
      <c r="M45" s="22"/>
      <c r="N45" s="22">
        <f t="shared" si="2"/>
        <v>3.5</v>
      </c>
      <c r="O45" s="15">
        <f t="shared" si="6"/>
        <v>10.5</v>
      </c>
      <c r="P45" s="12">
        <f t="shared" si="5"/>
        <v>0.7430555555555555</v>
      </c>
      <c r="Q45" s="12">
        <f t="shared" si="5"/>
        <v>0.7375992063492064</v>
      </c>
      <c r="R45" s="8"/>
    </row>
    <row r="46" spans="1:18" ht="12.75">
      <c r="A46" s="25" t="s">
        <v>43</v>
      </c>
      <c r="B46" s="13"/>
      <c r="C46" s="13">
        <v>4012</v>
      </c>
      <c r="D46" s="13">
        <v>5</v>
      </c>
      <c r="E46" s="13">
        <v>4</v>
      </c>
      <c r="F46" s="22">
        <v>72</v>
      </c>
      <c r="G46" s="22"/>
      <c r="H46" s="23"/>
      <c r="I46" s="23"/>
      <c r="J46" s="23"/>
      <c r="K46" s="23"/>
      <c r="L46" s="22"/>
      <c r="M46" s="22"/>
      <c r="N46" s="22">
        <f t="shared" si="2"/>
        <v>0.5</v>
      </c>
      <c r="O46" s="15">
        <f t="shared" si="6"/>
        <v>10</v>
      </c>
      <c r="P46" s="12">
        <f t="shared" si="5"/>
        <v>0.7435897435897436</v>
      </c>
      <c r="Q46" s="12">
        <f t="shared" si="5"/>
        <v>0.7380952380952381</v>
      </c>
      <c r="R46" s="8"/>
    </row>
    <row r="47" spans="1:18" ht="12.75">
      <c r="A47" s="25" t="s">
        <v>44</v>
      </c>
      <c r="B47" s="13"/>
      <c r="C47" s="13">
        <v>4012</v>
      </c>
      <c r="D47" s="13">
        <v>5</v>
      </c>
      <c r="E47" s="13">
        <v>4</v>
      </c>
      <c r="F47" s="22">
        <v>72.5</v>
      </c>
      <c r="G47" s="22"/>
      <c r="H47" s="23"/>
      <c r="I47" s="23"/>
      <c r="J47" s="23"/>
      <c r="K47" s="23"/>
      <c r="L47" s="22"/>
      <c r="M47" s="22"/>
      <c r="N47" s="22">
        <f t="shared" si="2"/>
        <v>0.5</v>
      </c>
      <c r="O47" s="15">
        <f t="shared" si="6"/>
        <v>9.5</v>
      </c>
      <c r="P47" s="12">
        <f t="shared" si="5"/>
        <v>0.7441239316239315</v>
      </c>
      <c r="Q47" s="12">
        <f t="shared" si="5"/>
        <v>0.7385912698412698</v>
      </c>
      <c r="R47" s="8"/>
    </row>
    <row r="48" spans="1:18" ht="12.75">
      <c r="A48" s="28" t="s">
        <v>38</v>
      </c>
      <c r="B48" s="13"/>
      <c r="C48" s="13">
        <v>4012</v>
      </c>
      <c r="D48" s="13">
        <v>5</v>
      </c>
      <c r="E48" s="13">
        <v>4</v>
      </c>
      <c r="F48" s="22">
        <f aca="true" t="shared" si="7" ref="F48:F53">F47+N40</f>
        <v>73</v>
      </c>
      <c r="G48" s="22"/>
      <c r="H48" s="23"/>
      <c r="I48" s="23"/>
      <c r="J48" s="23"/>
      <c r="K48" s="23"/>
      <c r="L48" s="22"/>
      <c r="M48" s="22"/>
      <c r="N48" s="22">
        <f aca="true" t="shared" si="8" ref="N48:N54">F48-F47</f>
        <v>0.5</v>
      </c>
      <c r="O48" s="15">
        <f aca="true" t="shared" si="9" ref="O48:O54">$F$55-F48</f>
        <v>9</v>
      </c>
      <c r="P48" s="12">
        <f aca="true" t="shared" si="10" ref="P48:Q54">($P$57*24+$F48/P$56)/24</f>
        <v>0.7446581196581197</v>
      </c>
      <c r="Q48" s="12">
        <f t="shared" si="10"/>
        <v>0.7390873015873015</v>
      </c>
      <c r="R48" s="8"/>
    </row>
    <row r="49" spans="1:18" ht="12.75">
      <c r="A49" s="28" t="s">
        <v>39</v>
      </c>
      <c r="B49" s="13"/>
      <c r="C49" s="13">
        <v>4013</v>
      </c>
      <c r="D49" s="13">
        <v>0</v>
      </c>
      <c r="E49" s="13">
        <v>3</v>
      </c>
      <c r="F49" s="22">
        <f t="shared" si="7"/>
        <v>73.2</v>
      </c>
      <c r="G49" s="22"/>
      <c r="H49" s="23"/>
      <c r="I49" s="23"/>
      <c r="J49" s="23"/>
      <c r="K49" s="23"/>
      <c r="L49" s="22"/>
      <c r="M49" s="22"/>
      <c r="N49" s="22">
        <f t="shared" si="8"/>
        <v>0.20000000000000284</v>
      </c>
      <c r="O49" s="15">
        <f t="shared" si="9"/>
        <v>8.799999999999997</v>
      </c>
      <c r="P49" s="12">
        <f t="shared" si="10"/>
        <v>0.7448717948717949</v>
      </c>
      <c r="Q49" s="12">
        <f t="shared" si="10"/>
        <v>0.7392857142857143</v>
      </c>
      <c r="R49" s="8"/>
    </row>
    <row r="50" spans="1:18" ht="12.75">
      <c r="A50" s="28" t="s">
        <v>40</v>
      </c>
      <c r="B50" s="13"/>
      <c r="C50" s="34" t="s">
        <v>18</v>
      </c>
      <c r="D50" s="13"/>
      <c r="E50" s="13"/>
      <c r="F50" s="22">
        <f t="shared" si="7"/>
        <v>76.7</v>
      </c>
      <c r="G50" s="22"/>
      <c r="H50" s="23"/>
      <c r="I50" s="23"/>
      <c r="J50" s="23"/>
      <c r="K50" s="23"/>
      <c r="L50" s="22"/>
      <c r="M50" s="22"/>
      <c r="N50" s="22">
        <f t="shared" si="8"/>
        <v>3.5</v>
      </c>
      <c r="O50" s="15">
        <f t="shared" si="9"/>
        <v>5.299999999999997</v>
      </c>
      <c r="P50" s="12">
        <f t="shared" si="10"/>
        <v>0.7486111111111112</v>
      </c>
      <c r="Q50" s="12">
        <f t="shared" si="10"/>
        <v>0.7427579365079365</v>
      </c>
      <c r="R50" s="8"/>
    </row>
    <row r="51" spans="1:18" ht="12.75">
      <c r="A51" s="25" t="s">
        <v>41</v>
      </c>
      <c r="B51" s="13"/>
      <c r="C51" s="34" t="s">
        <v>18</v>
      </c>
      <c r="D51" s="13"/>
      <c r="E51" s="13"/>
      <c r="F51" s="22">
        <f t="shared" si="7"/>
        <v>77.2</v>
      </c>
      <c r="G51" s="22"/>
      <c r="H51" s="23"/>
      <c r="I51" s="23"/>
      <c r="J51" s="23"/>
      <c r="K51" s="23"/>
      <c r="L51" s="22"/>
      <c r="M51" s="22"/>
      <c r="N51" s="22">
        <f t="shared" si="8"/>
        <v>0.5</v>
      </c>
      <c r="O51" s="15">
        <f t="shared" si="9"/>
        <v>4.799999999999997</v>
      </c>
      <c r="P51" s="12">
        <f t="shared" si="10"/>
        <v>0.7491452991452991</v>
      </c>
      <c r="Q51" s="12">
        <f t="shared" si="10"/>
        <v>0.7432539682539683</v>
      </c>
      <c r="R51" s="8"/>
    </row>
    <row r="52" spans="1:18" ht="12.75">
      <c r="A52" s="25" t="s">
        <v>42</v>
      </c>
      <c r="B52" s="13"/>
      <c r="C52" s="34" t="s">
        <v>19</v>
      </c>
      <c r="D52" s="13"/>
      <c r="E52" s="13"/>
      <c r="F52" s="22">
        <f t="shared" si="7"/>
        <v>78</v>
      </c>
      <c r="G52" s="22"/>
      <c r="H52" s="23"/>
      <c r="I52" s="23"/>
      <c r="J52" s="23"/>
      <c r="K52" s="23"/>
      <c r="L52" s="22"/>
      <c r="M52" s="22"/>
      <c r="N52" s="22">
        <f t="shared" si="8"/>
        <v>0.7999999999999972</v>
      </c>
      <c r="O52" s="15">
        <f t="shared" si="9"/>
        <v>4</v>
      </c>
      <c r="P52" s="12">
        <f t="shared" si="10"/>
        <v>0.75</v>
      </c>
      <c r="Q52" s="12">
        <f t="shared" si="10"/>
        <v>0.7440476190476191</v>
      </c>
      <c r="R52" s="8"/>
    </row>
    <row r="53" spans="1:18" ht="12.75">
      <c r="A53" s="35" t="s">
        <v>45</v>
      </c>
      <c r="B53" s="13"/>
      <c r="C53" s="34" t="s">
        <v>18</v>
      </c>
      <c r="D53" s="13"/>
      <c r="E53" s="13"/>
      <c r="F53" s="22">
        <f t="shared" si="7"/>
        <v>81.5</v>
      </c>
      <c r="G53" s="22"/>
      <c r="H53" s="23"/>
      <c r="I53" s="23"/>
      <c r="J53" s="23"/>
      <c r="K53" s="23"/>
      <c r="L53" s="22"/>
      <c r="M53" s="22"/>
      <c r="N53" s="22">
        <f t="shared" si="8"/>
        <v>3.5</v>
      </c>
      <c r="O53" s="15">
        <f t="shared" si="9"/>
        <v>0.5</v>
      </c>
      <c r="P53" s="12">
        <f t="shared" si="10"/>
        <v>0.7537393162393163</v>
      </c>
      <c r="Q53" s="12">
        <f t="shared" si="10"/>
        <v>0.7475198412698413</v>
      </c>
      <c r="R53" s="8"/>
    </row>
    <row r="54" spans="1:18" ht="22.5">
      <c r="A54" s="35" t="s">
        <v>47</v>
      </c>
      <c r="B54" s="13"/>
      <c r="C54" s="34" t="s">
        <v>18</v>
      </c>
      <c r="D54" s="13"/>
      <c r="E54" s="13"/>
      <c r="F54" s="22">
        <v>82</v>
      </c>
      <c r="G54" s="22"/>
      <c r="H54" s="23"/>
      <c r="I54" s="23"/>
      <c r="J54" s="23"/>
      <c r="K54" s="23"/>
      <c r="L54" s="22"/>
      <c r="M54" s="22"/>
      <c r="N54" s="22">
        <f t="shared" si="8"/>
        <v>0.5</v>
      </c>
      <c r="O54" s="15">
        <f t="shared" si="9"/>
        <v>0</v>
      </c>
      <c r="P54" s="12">
        <f t="shared" si="10"/>
        <v>0.7542735042735043</v>
      </c>
      <c r="Q54" s="12">
        <f t="shared" si="10"/>
        <v>0.748015873015873</v>
      </c>
      <c r="R54" s="8"/>
    </row>
    <row r="55" spans="1:18" ht="12.75">
      <c r="A55" s="9" t="s">
        <v>5</v>
      </c>
      <c r="B55" s="17"/>
      <c r="C55" s="17"/>
      <c r="D55" s="17"/>
      <c r="E55" s="17"/>
      <c r="F55" s="18">
        <v>82</v>
      </c>
      <c r="G55" s="19"/>
      <c r="H55" s="20"/>
      <c r="I55" s="20"/>
      <c r="J55" s="20"/>
      <c r="K55" s="20"/>
      <c r="L55" s="19"/>
      <c r="M55" s="21"/>
      <c r="N55" s="18"/>
      <c r="O55" s="21"/>
      <c r="P55" s="21"/>
      <c r="Q55" s="21"/>
      <c r="R55" s="8"/>
    </row>
    <row r="56" spans="1:18" ht="12.75">
      <c r="A56" s="5" t="s">
        <v>1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2"/>
      <c r="M56" s="2"/>
      <c r="N56" s="2"/>
      <c r="O56" s="2"/>
      <c r="P56" s="2">
        <v>39</v>
      </c>
      <c r="Q56" s="2">
        <v>42</v>
      </c>
      <c r="R56" s="8"/>
    </row>
    <row r="57" spans="1:17" ht="12.75">
      <c r="A57" s="5" t="s">
        <v>2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2"/>
      <c r="M57" s="2"/>
      <c r="N57" s="2"/>
      <c r="O57" s="2"/>
      <c r="P57" s="4">
        <v>0.6666666666666666</v>
      </c>
      <c r="Q57" s="2"/>
    </row>
    <row r="58" ht="12.75">
      <c r="A58" s="5"/>
    </row>
  </sheetData>
  <sheetProtection/>
  <mergeCells count="2">
    <mergeCell ref="C4:D4"/>
    <mergeCell ref="C2:Q2"/>
  </mergeCells>
  <printOptions/>
  <pageMargins left="0.36" right="0.41" top="0.17" bottom="0.49" header="0" footer="0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 CAMP RODÓ</dc:creator>
  <cp:keywords/>
  <dc:description/>
  <cp:lastModifiedBy>s012016</cp:lastModifiedBy>
  <cp:lastPrinted>2013-01-15T18:08:22Z</cp:lastPrinted>
  <dcterms:created xsi:type="dcterms:W3CDTF">2003-03-03T18:08:27Z</dcterms:created>
  <dcterms:modified xsi:type="dcterms:W3CDTF">2018-02-14T13:38:48Z</dcterms:modified>
  <cp:category/>
  <cp:version/>
  <cp:contentType/>
  <cp:contentStatus/>
</cp:coreProperties>
</file>